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ITB_Sales_Pitches\"/>
    </mc:Choice>
  </mc:AlternateContent>
  <xr:revisionPtr revIDLastSave="0" documentId="8_{7DA3A6A4-F74E-4B01-8823-9588EE4B27E2}" xr6:coauthVersionLast="47" xr6:coauthVersionMax="47" xr10:uidLastSave="{00000000-0000-0000-0000-000000000000}"/>
  <bookViews>
    <workbookView xWindow="-120" yWindow="-120" windowWidth="29040" windowHeight="15990" tabRatio="602" xr2:uid="{BC929E60-B4DE-4843-8D42-FC7A55F10282}"/>
  </bookViews>
  <sheets>
    <sheet name="BPA Spill Data Reduc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  <c r="C91" i="1"/>
  <c r="C90" i="1"/>
  <c r="B91" i="1"/>
  <c r="B93" i="1"/>
  <c r="B94" i="1"/>
  <c r="B95" i="1"/>
  <c r="B96" i="1"/>
  <c r="B90" i="1"/>
  <c r="B87" i="1"/>
  <c r="C81" i="1"/>
  <c r="B63" i="1"/>
  <c r="B62" i="1"/>
  <c r="C87" i="1" l="1"/>
  <c r="B92" i="1"/>
  <c r="B98" i="1" l="1"/>
  <c r="E3" i="1" l="1"/>
  <c r="B12" i="1"/>
  <c r="L3" i="1" l="1"/>
  <c r="C92" i="1" s="1"/>
  <c r="D92" i="1" s="1"/>
  <c r="B16" i="1" l="1"/>
  <c r="B15" i="1"/>
  <c r="B14" i="1"/>
  <c r="B13" i="1"/>
  <c r="K7" i="1"/>
  <c r="C16" i="1" s="1"/>
  <c r="I7" i="1"/>
  <c r="E7" i="1"/>
  <c r="K6" i="1"/>
  <c r="C15" i="1" s="1"/>
  <c r="I6" i="1"/>
  <c r="E6" i="1"/>
  <c r="K5" i="1"/>
  <c r="J5" i="1" s="1"/>
  <c r="I5" i="1"/>
  <c r="E5" i="1"/>
  <c r="K4" i="1"/>
  <c r="J4" i="1" s="1"/>
  <c r="I4" i="1"/>
  <c r="E4" i="1"/>
  <c r="K3" i="1"/>
  <c r="C12" i="1" s="1"/>
  <c r="I3" i="1"/>
  <c r="L5" i="1" l="1"/>
  <c r="C94" i="1" s="1"/>
  <c r="D94" i="1" s="1"/>
  <c r="L4" i="1"/>
  <c r="C93" i="1" s="1"/>
  <c r="L6" i="1"/>
  <c r="C95" i="1" s="1"/>
  <c r="D95" i="1" s="1"/>
  <c r="C22" i="1"/>
  <c r="L7" i="1"/>
  <c r="C96" i="1" s="1"/>
  <c r="D96" i="1" s="1"/>
  <c r="D15" i="1"/>
  <c r="B25" i="1" s="1"/>
  <c r="B40" i="1" s="1"/>
  <c r="D12" i="1"/>
  <c r="B22" i="1" s="1"/>
  <c r="D16" i="1"/>
  <c r="B26" i="1" s="1"/>
  <c r="B41" i="1" s="1"/>
  <c r="J3" i="1"/>
  <c r="J7" i="1"/>
  <c r="C14" i="1"/>
  <c r="D14" i="1" s="1"/>
  <c r="B18" i="1"/>
  <c r="J6" i="1"/>
  <c r="C13" i="1"/>
  <c r="D93" i="1" l="1"/>
  <c r="D98" i="1" s="1"/>
  <c r="E98" i="1" s="1"/>
  <c r="C98" i="1"/>
  <c r="C18" i="1"/>
  <c r="C23" i="1"/>
  <c r="C26" i="1"/>
  <c r="D26" i="1" s="1"/>
  <c r="C25" i="1"/>
  <c r="D25" i="1" s="1"/>
  <c r="C24" i="1"/>
  <c r="D13" i="1"/>
  <c r="B23" i="1" s="1"/>
  <c r="B38" i="1" s="1"/>
  <c r="B24" i="1"/>
  <c r="B39" i="1" s="1"/>
  <c r="C39" i="1" s="1"/>
  <c r="B54" i="1" s="1"/>
  <c r="C54" i="1" s="1"/>
  <c r="B66" i="1" s="1"/>
  <c r="C66" i="1" s="1"/>
  <c r="C40" i="1"/>
  <c r="B55" i="1" s="1"/>
  <c r="C55" i="1" s="1"/>
  <c r="B67" i="1" s="1"/>
  <c r="C67" i="1" s="1"/>
  <c r="C41" i="1"/>
  <c r="B56" i="1" s="1"/>
  <c r="C56" i="1" s="1"/>
  <c r="B68" i="1" s="1"/>
  <c r="C68" i="1" s="1"/>
  <c r="C28" i="1" l="1"/>
  <c r="D39" i="1"/>
  <c r="D41" i="1"/>
  <c r="D40" i="1"/>
  <c r="D24" i="1"/>
  <c r="D18" i="1"/>
  <c r="D23" i="1" l="1"/>
  <c r="C38" i="1" l="1"/>
  <c r="B53" i="1" l="1"/>
  <c r="D38" i="1"/>
  <c r="C53" i="1" l="1"/>
  <c r="B65" i="1" l="1"/>
  <c r="C65" i="1" l="1"/>
  <c r="B28" i="1"/>
  <c r="D22" i="1"/>
  <c r="D28" i="1" s="1"/>
  <c r="E28" i="1" s="1"/>
  <c r="E105" i="1" s="1"/>
  <c r="B37" i="1"/>
  <c r="B43" i="1" l="1"/>
  <c r="C37" i="1"/>
  <c r="B52" i="1" s="1"/>
  <c r="B58" i="1" s="1"/>
  <c r="C52" i="1" l="1"/>
  <c r="D37" i="1"/>
  <c r="D43" i="1" s="1"/>
  <c r="E43" i="1" s="1"/>
  <c r="E106" i="1" s="1"/>
  <c r="C43" i="1"/>
  <c r="C58" i="1"/>
  <c r="D113" i="1" s="1"/>
  <c r="B64" i="1"/>
  <c r="B70" i="1" l="1"/>
  <c r="C64" i="1"/>
  <c r="C70" i="1" s="1"/>
  <c r="E70" i="1" s="1"/>
  <c r="E72" i="1" l="1"/>
  <c r="E97" i="1" s="1"/>
  <c r="E100" i="1" s="1"/>
  <c r="E107" i="1"/>
  <c r="E109" i="1" s="1"/>
</calcChain>
</file>

<file path=xl/sharedStrings.xml><?xml version="1.0" encoding="utf-8"?>
<sst xmlns="http://schemas.openxmlformats.org/spreadsheetml/2006/main" count="107" uniqueCount="66">
  <si>
    <t xml:space="preserve">   Year</t>
  </si>
  <si>
    <t>Spill Plants</t>
  </si>
  <si>
    <t>Others</t>
  </si>
  <si>
    <t>Total</t>
  </si>
  <si>
    <t>Percent Spill</t>
  </si>
  <si>
    <t>Spill Flow</t>
  </si>
  <si>
    <t>(kcfs)</t>
  </si>
  <si>
    <t>Turbine flow</t>
  </si>
  <si>
    <t>(MWHrs)</t>
  </si>
  <si>
    <t>Spill to gen ratio</t>
  </si>
  <si>
    <t>(%)</t>
  </si>
  <si>
    <t xml:space="preserve">Bulk Rate </t>
  </si>
  <si>
    <t>($/MWHr)</t>
  </si>
  <si>
    <t>Spill Percent</t>
  </si>
  <si>
    <t>(ad)</t>
  </si>
  <si>
    <t>Total Revenue</t>
  </si>
  <si>
    <t>Year</t>
  </si>
  <si>
    <t>Calculated</t>
  </si>
  <si>
    <t>(tons)</t>
  </si>
  <si>
    <t>Lost Revenue</t>
  </si>
  <si>
    <t>Cost of CCS</t>
  </si>
  <si>
    <t>and it takes This Much coal to make a MWHr</t>
  </si>
  <si>
    <t>Tons/MWHr</t>
  </si>
  <si>
    <t xml:space="preserve">Coal for makeup </t>
  </si>
  <si>
    <t>Coal Cost</t>
  </si>
  <si>
    <t>(USD)</t>
  </si>
  <si>
    <t>Turbine Pct</t>
  </si>
  <si>
    <t>Per ton</t>
  </si>
  <si>
    <t xml:space="preserve"> </t>
  </si>
  <si>
    <t>And then that coal must be paid for at:</t>
  </si>
  <si>
    <t>Total Power</t>
  </si>
  <si>
    <t>Lost revenue is calculated from spilled power at bulk rate.</t>
  </si>
  <si>
    <t xml:space="preserve">That coal releases Carbon Dioxide at </t>
  </si>
  <si>
    <t>pounds CO2 per ton of coal</t>
  </si>
  <si>
    <t>Tons C02 Per ton of coal</t>
  </si>
  <si>
    <t>Burning that coal produces Carbon Dioxide</t>
  </si>
  <si>
    <t>Replacement electricity is generated with coal that is not free…</t>
  </si>
  <si>
    <t>($$$)</t>
  </si>
  <si>
    <t>(Total MWHrs)</t>
  </si>
  <si>
    <t>Lost Power</t>
  </si>
  <si>
    <r>
      <t>CO</t>
    </r>
    <r>
      <rPr>
        <b/>
        <vertAlign val="sub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Emissions</t>
    </r>
  </si>
  <si>
    <t>Averages</t>
  </si>
  <si>
    <t>Carbon Capture and Sequestration (CCS)</t>
  </si>
  <si>
    <t xml:space="preserve">To avoid carbon emissions, use </t>
  </si>
  <si>
    <t>Cost/ton</t>
  </si>
  <si>
    <t>for CSS</t>
  </si>
  <si>
    <t>To get net-zero performance, Carbon Capture and Sequestration</t>
  </si>
  <si>
    <t>can remove CO2 from Flue Gas streams in coal fired generators.</t>
  </si>
  <si>
    <t>The percentage of total power that gets spilled is calculated.</t>
  </si>
  <si>
    <t>Total impact of not index testing and optimizing USACE Columbia River Kaplans</t>
  </si>
  <si>
    <t>Original government forecast for efficiency increase was</t>
  </si>
  <si>
    <t>Power Gain</t>
  </si>
  <si>
    <t>(MWHRs)</t>
  </si>
  <si>
    <t>Compute revenue gain from efficiency increase.</t>
  </si>
  <si>
    <t>This added revenue to the stakeholders is lost.</t>
  </si>
  <si>
    <t>so this should be added to the total.</t>
  </si>
  <si>
    <t>The original objective was index testing and optimizing the 3-D Cam to get the typical 2% efficiency gain</t>
  </si>
  <si>
    <t>Total impact of neglect of index testing and optimizing USACE mainstem Columbia River Kaplan turbines.</t>
  </si>
  <si>
    <t>Compute power gain:</t>
  </si>
  <si>
    <t>https://www.freeingenergy.com/how-much-co2-and-other-pollutants-come-from-burning-coal/</t>
  </si>
  <si>
    <t>Wasted power</t>
  </si>
  <si>
    <t>coal purchase</t>
  </si>
  <si>
    <t>CO2 production</t>
  </si>
  <si>
    <t>CCS</t>
  </si>
  <si>
    <t>Revenue gain from the 2% gain predicted by government engineers for index testing FCRPS Kaplan turbines.</t>
  </si>
  <si>
    <t>How much CO2 and pollution comes from burning coal?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</si>
</sst>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.00"/>
    <numFmt numFmtId="165" formatCode="&quot;$&quot;#,##0"/>
    <numFmt numFmtId="166" formatCode="0.0%"/>
    <numFmt numFmtId="167" formatCode="0.000"/>
  </numFmts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rgb="FF3F3F3F"/>
      <name val="Times New Roman"/>
      <family val="2"/>
    </font>
    <font>
      <b/>
      <sz val="14"/>
      <color theme="0"/>
      <name val="Times New Roman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sz val="14"/>
      <color theme="1"/>
      <name val="times"/>
    </font>
    <font>
      <b/>
      <u/>
      <sz val="14"/>
      <color theme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5" borderId="1" applyNumberFormat="0" applyAlignment="0" applyProtection="0"/>
    <xf numFmtId="0" fontId="5" fillId="6" borderId="2" applyNumberFormat="0" applyAlignment="0" applyProtection="0"/>
    <xf numFmtId="0" fontId="6" fillId="7" borderId="3" applyNumberFormat="0" applyAlignment="0" applyProtection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3" fontId="0" fillId="0" borderId="0" xfId="0" applyNumberFormat="1"/>
    <xf numFmtId="0" fontId="3" fillId="0" borderId="0" xfId="0" applyFont="1"/>
    <xf numFmtId="0" fontId="8" fillId="0" borderId="0" xfId="0" applyFont="1"/>
    <xf numFmtId="3" fontId="8" fillId="0" borderId="0" xfId="0" applyNumberFormat="1" applyFont="1"/>
    <xf numFmtId="3" fontId="7" fillId="4" borderId="0" xfId="2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1" fontId="0" fillId="0" borderId="0" xfId="0" applyNumberFormat="1"/>
    <xf numFmtId="1" fontId="8" fillId="0" borderId="0" xfId="0" applyNumberFormat="1" applyFont="1"/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/>
    <xf numFmtId="3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9" borderId="0" xfId="0" applyFont="1" applyFill="1" applyAlignment="1">
      <alignment horizontal="center"/>
    </xf>
    <xf numFmtId="9" fontId="10" fillId="0" borderId="0" xfId="0" applyNumberFormat="1" applyFont="1" applyAlignment="1">
      <alignment horizontal="center"/>
    </xf>
    <xf numFmtId="4" fontId="8" fillId="0" borderId="0" xfId="0" applyNumberFormat="1" applyFont="1"/>
    <xf numFmtId="164" fontId="8" fillId="0" borderId="0" xfId="0" applyNumberFormat="1" applyFont="1"/>
    <xf numFmtId="0" fontId="12" fillId="0" borderId="0" xfId="6"/>
    <xf numFmtId="10" fontId="11" fillId="0" borderId="0" xfId="0" applyNumberFormat="1" applyFont="1"/>
    <xf numFmtId="1" fontId="14" fillId="2" borderId="0" xfId="1" applyNumberFormat="1" applyFont="1" applyAlignment="1">
      <alignment horizontal="center"/>
    </xf>
    <xf numFmtId="3" fontId="14" fillId="2" borderId="0" xfId="1" applyNumberFormat="1" applyFont="1" applyAlignment="1">
      <alignment horizontal="center"/>
    </xf>
    <xf numFmtId="0" fontId="11" fillId="9" borderId="0" xfId="0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1" xfId="3" applyNumberFormat="1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165" fontId="8" fillId="0" borderId="0" xfId="0" applyNumberFormat="1" applyFont="1"/>
    <xf numFmtId="165" fontId="0" fillId="0" borderId="0" xfId="0" applyNumberFormat="1"/>
    <xf numFmtId="166" fontId="10" fillId="0" borderId="0" xfId="0" applyNumberFormat="1" applyFont="1" applyAlignment="1">
      <alignment horizontal="center"/>
    </xf>
    <xf numFmtId="0" fontId="0" fillId="10" borderId="0" xfId="0" applyFill="1"/>
    <xf numFmtId="165" fontId="12" fillId="0" borderId="0" xfId="6" applyNumberFormat="1" applyAlignment="1">
      <alignment horizontal="center"/>
    </xf>
    <xf numFmtId="3" fontId="13" fillId="0" borderId="0" xfId="0" applyNumberFormat="1" applyFont="1"/>
    <xf numFmtId="3" fontId="14" fillId="8" borderId="0" xfId="0" applyNumberFormat="1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165" fontId="11" fillId="8" borderId="0" xfId="0" applyNumberFormat="1" applyFont="1" applyFill="1"/>
    <xf numFmtId="165" fontId="11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3" fontId="14" fillId="3" borderId="0" xfId="2" applyNumberFormat="1" applyFont="1" applyAlignment="1">
      <alignment horizontal="center"/>
    </xf>
    <xf numFmtId="1" fontId="14" fillId="2" borderId="0" xfId="1" quotePrefix="1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4" fillId="2" borderId="0" xfId="1" quotePrefix="1" applyNumberFormat="1" applyFont="1" applyAlignment="1">
      <alignment horizontal="center"/>
    </xf>
    <xf numFmtId="0" fontId="11" fillId="8" borderId="0" xfId="0" applyFont="1" applyFill="1"/>
    <xf numFmtId="165" fontId="11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center"/>
    </xf>
    <xf numFmtId="165" fontId="11" fillId="0" borderId="0" xfId="0" applyNumberFormat="1" applyFont="1"/>
    <xf numFmtId="1" fontId="11" fillId="0" borderId="0" xfId="0" applyNumberFormat="1" applyFont="1"/>
    <xf numFmtId="3" fontId="11" fillId="8" borderId="0" xfId="0" applyNumberFormat="1" applyFont="1" applyFill="1"/>
    <xf numFmtId="1" fontId="11" fillId="8" borderId="0" xfId="0" applyNumberFormat="1" applyFont="1" applyFill="1"/>
    <xf numFmtId="1" fontId="14" fillId="9" borderId="0" xfId="1" applyNumberFormat="1" applyFont="1" applyFill="1" applyAlignment="1">
      <alignment horizontal="center"/>
    </xf>
    <xf numFmtId="3" fontId="14" fillId="9" borderId="0" xfId="1" applyNumberFormat="1" applyFont="1" applyFill="1" applyAlignment="1">
      <alignment horizontal="center"/>
    </xf>
    <xf numFmtId="1" fontId="14" fillId="9" borderId="1" xfId="1" applyNumberFormat="1" applyFont="1" applyFill="1" applyBorder="1" applyAlignment="1">
      <alignment horizontal="center"/>
    </xf>
    <xf numFmtId="3" fontId="14" fillId="9" borderId="1" xfId="1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11" fillId="9" borderId="0" xfId="0" applyFont="1" applyFill="1"/>
    <xf numFmtId="6" fontId="14" fillId="9" borderId="1" xfId="3" applyNumberFormat="1" applyFont="1" applyFill="1"/>
    <xf numFmtId="165" fontId="12" fillId="0" borderId="0" xfId="6" applyNumberFormat="1" applyAlignment="1"/>
    <xf numFmtId="1" fontId="10" fillId="0" borderId="0" xfId="0" applyNumberFormat="1" applyFont="1"/>
    <xf numFmtId="0" fontId="12" fillId="0" borderId="0" xfId="6" applyAlignment="1"/>
    <xf numFmtId="165" fontId="11" fillId="11" borderId="0" xfId="0" applyNumberFormat="1" applyFont="1" applyFill="1"/>
    <xf numFmtId="0" fontId="11" fillId="11" borderId="0" xfId="0" applyFont="1" applyFill="1"/>
    <xf numFmtId="3" fontId="11" fillId="11" borderId="0" xfId="0" applyNumberFormat="1" applyFont="1" applyFill="1"/>
    <xf numFmtId="0" fontId="0" fillId="11" borderId="0" xfId="0" applyFill="1"/>
    <xf numFmtId="165" fontId="13" fillId="11" borderId="0" xfId="0" applyNumberFormat="1" applyFont="1" applyFill="1" applyAlignment="1">
      <alignment horizontal="center"/>
    </xf>
    <xf numFmtId="165" fontId="11" fillId="11" borderId="0" xfId="0" applyNumberFormat="1" applyFont="1" applyFill="1" applyAlignment="1">
      <alignment horizontal="center"/>
    </xf>
    <xf numFmtId="3" fontId="11" fillId="11" borderId="0" xfId="0" applyNumberFormat="1" applyFont="1" applyFill="1" applyAlignment="1">
      <alignment horizontal="center"/>
    </xf>
    <xf numFmtId="1" fontId="17" fillId="8" borderId="0" xfId="6" applyNumberFormat="1" applyFont="1" applyFill="1"/>
    <xf numFmtId="3" fontId="11" fillId="9" borderId="0" xfId="0" applyNumberFormat="1" applyFont="1" applyFill="1" applyAlignment="1">
      <alignment horizontal="center"/>
    </xf>
    <xf numFmtId="10" fontId="11" fillId="9" borderId="0" xfId="0" applyNumberFormat="1" applyFont="1" applyFill="1" applyAlignment="1">
      <alignment horizontal="center"/>
    </xf>
    <xf numFmtId="10" fontId="11" fillId="10" borderId="0" xfId="0" applyNumberFormat="1" applyFont="1" applyFill="1"/>
    <xf numFmtId="3" fontId="11" fillId="10" borderId="0" xfId="0" applyNumberFormat="1" applyFont="1" applyFill="1"/>
    <xf numFmtId="164" fontId="11" fillId="0" borderId="0" xfId="0" applyNumberFormat="1" applyFont="1" applyAlignment="1">
      <alignment horizontal="center"/>
    </xf>
    <xf numFmtId="164" fontId="11" fillId="8" borderId="0" xfId="0" applyNumberFormat="1" applyFont="1" applyFill="1" applyAlignment="1">
      <alignment horizontal="center"/>
    </xf>
    <xf numFmtId="0" fontId="10" fillId="0" borderId="0" xfId="0" applyFont="1"/>
    <xf numFmtId="165" fontId="11" fillId="12" borderId="0" xfId="0" applyNumberFormat="1" applyFont="1" applyFill="1"/>
    <xf numFmtId="165" fontId="14" fillId="5" borderId="1" xfId="3" applyNumberFormat="1" applyFont="1"/>
    <xf numFmtId="167" fontId="14" fillId="5" borderId="1" xfId="3" applyNumberFormat="1" applyFont="1"/>
    <xf numFmtId="0" fontId="13" fillId="10" borderId="0" xfId="0" applyFont="1" applyFill="1"/>
    <xf numFmtId="0" fontId="8" fillId="10" borderId="0" xfId="0" applyFont="1" applyFill="1"/>
    <xf numFmtId="3" fontId="8" fillId="10" borderId="0" xfId="0" applyNumberFormat="1" applyFont="1" applyFill="1"/>
    <xf numFmtId="0" fontId="16" fillId="10" borderId="0" xfId="0" applyFont="1" applyFill="1"/>
    <xf numFmtId="0" fontId="9" fillId="10" borderId="0" xfId="0" applyFont="1" applyFill="1"/>
    <xf numFmtId="3" fontId="9" fillId="10" borderId="0" xfId="0" applyNumberFormat="1" applyFont="1" applyFill="1"/>
    <xf numFmtId="4" fontId="9" fillId="10" borderId="0" xfId="0" applyNumberFormat="1" applyFont="1" applyFill="1"/>
    <xf numFmtId="3" fontId="14" fillId="5" borderId="1" xfId="3" applyNumberFormat="1" applyFont="1"/>
    <xf numFmtId="165" fontId="11" fillId="13" borderId="0" xfId="0" applyNumberFormat="1" applyFont="1" applyFill="1"/>
    <xf numFmtId="0" fontId="11" fillId="10" borderId="0" xfId="0" applyFont="1" applyFill="1"/>
    <xf numFmtId="3" fontId="0" fillId="10" borderId="0" xfId="0" applyNumberFormat="1" applyFill="1"/>
    <xf numFmtId="0" fontId="10" fillId="10" borderId="0" xfId="0" applyFont="1" applyFill="1"/>
    <xf numFmtId="0" fontId="10" fillId="10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164" fontId="14" fillId="5" borderId="1" xfId="3" applyNumberFormat="1" applyFont="1"/>
    <xf numFmtId="0" fontId="0" fillId="0" borderId="0" xfId="0"/>
    <xf numFmtId="0" fontId="11" fillId="0" borderId="5" xfId="0" applyFont="1" applyBorder="1"/>
    <xf numFmtId="0" fontId="11" fillId="0" borderId="6" xfId="0" applyFont="1" applyBorder="1"/>
    <xf numFmtId="165" fontId="11" fillId="0" borderId="7" xfId="0" applyNumberFormat="1" applyFont="1" applyBorder="1"/>
    <xf numFmtId="0" fontId="11" fillId="0" borderId="8" xfId="0" applyFont="1" applyBorder="1"/>
    <xf numFmtId="0" fontId="11" fillId="0" borderId="0" xfId="0" applyFont="1" applyBorder="1"/>
    <xf numFmtId="165" fontId="11" fillId="0" borderId="9" xfId="0" applyNumberFormat="1" applyFont="1" applyBorder="1"/>
    <xf numFmtId="3" fontId="11" fillId="0" borderId="9" xfId="0" applyNumberFormat="1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4" xfId="0" applyFont="1" applyBorder="1"/>
    <xf numFmtId="165" fontId="11" fillId="0" borderId="11" xfId="0" applyNumberFormat="1" applyFont="1" applyBorder="1"/>
  </cellXfs>
  <cellStyles count="7">
    <cellStyle name="Check Cell" xfId="5" builtinId="23" customBuiltin="1"/>
    <cellStyle name="Good" xfId="1" builtinId="26"/>
    <cellStyle name="Hyperlink" xfId="6" builtinId="8"/>
    <cellStyle name="Input" xfId="3" builtinId="20"/>
    <cellStyle name="Neutral" xfId="2" builtinId="28"/>
    <cellStyle name="Normal" xfId="0" builtinId="0"/>
    <cellStyle name="Output" xfId="4" builtinId="21" customBuiltin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ingenergy.com/how-much-co2-and-other-pollutants-come-from-burning-coal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286694</xdr:colOff>
      <xdr:row>14</xdr:row>
      <xdr:rowOff>191823</xdr:rowOff>
    </xdr:from>
    <xdr:to>
      <xdr:col>13</xdr:col>
      <xdr:colOff>983066</xdr:colOff>
      <xdr:row>22</xdr:row>
      <xdr:rowOff>110104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E19DA-7C5A-4DCF-B542-3DDF3D37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8480" y="3616287"/>
          <a:ext cx="1308693" cy="1913996"/>
        </a:xfrm>
        <a:prstGeom prst="rect">
          <a:avLst/>
        </a:prstGeom>
      </xdr:spPr>
    </xdr:pic>
    <xdr:clientData/>
  </xdr:twoCellAnchor>
  <xdr:twoCellAnchor editAs="oneCell">
    <xdr:from>
      <xdr:col>12</xdr:col>
      <xdr:colOff>289833</xdr:colOff>
      <xdr:row>1</xdr:row>
      <xdr:rowOff>5896</xdr:rowOff>
    </xdr:from>
    <xdr:to>
      <xdr:col>24</xdr:col>
      <xdr:colOff>480190</xdr:colOff>
      <xdr:row>13</xdr:row>
      <xdr:rowOff>225425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A7CA34-6703-4B3D-A88F-210F67C5E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21619" y="187325"/>
          <a:ext cx="9117550" cy="3213100"/>
        </a:xfrm>
        <a:prstGeom prst="rect">
          <a:avLst/>
        </a:prstGeom>
      </xdr:spPr>
    </xdr:pic>
    <xdr:clientData/>
  </xdr:twoCellAnchor>
  <xdr:twoCellAnchor editAs="oneCell">
    <xdr:from>
      <xdr:col>12</xdr:col>
      <xdr:colOff>406324</xdr:colOff>
      <xdr:row>28</xdr:row>
      <xdr:rowOff>123786</xdr:rowOff>
    </xdr:from>
    <xdr:to>
      <xdr:col>21</xdr:col>
      <xdr:colOff>278383</xdr:colOff>
      <xdr:row>52</xdr:row>
      <xdr:rowOff>191321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EE7C2A-0812-67E1-E588-603C5496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66157" y="6145703"/>
          <a:ext cx="6976121" cy="5933348"/>
        </a:xfrm>
        <a:prstGeom prst="rect">
          <a:avLst/>
        </a:prstGeom>
        <a:scene3d>
          <a:camera prst="orthographicFront"/>
          <a:lightRig rig="threePt" dir="t"/>
        </a:scene3d>
        <a:sp3d contourW="6350"/>
      </xdr:spPr>
    </xdr:pic>
    <xdr:clientData/>
  </xdr:twoCellAnchor>
  <xdr:twoCellAnchor editAs="oneCell">
    <xdr:from>
      <xdr:col>9</xdr:col>
      <xdr:colOff>63499</xdr:colOff>
      <xdr:row>80</xdr:row>
      <xdr:rowOff>201084</xdr:rowOff>
    </xdr:from>
    <xdr:to>
      <xdr:col>17</xdr:col>
      <xdr:colOff>170563</xdr:colOff>
      <xdr:row>88</xdr:row>
      <xdr:rowOff>206132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A003DA-16F2-870A-B08D-9E9DA252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76666" y="19187584"/>
          <a:ext cx="7085714" cy="1952381"/>
        </a:xfrm>
        <a:prstGeom prst="rect">
          <a:avLst/>
        </a:prstGeom>
        <a:scene3d>
          <a:camera prst="orthographicFront"/>
          <a:lightRig rig="threePt" dir="t"/>
        </a:scene3d>
        <a:sp3d contourW="6350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ingenergy.com/how-much-co2-and-other-pollutants-come-from-burning-coal/" TargetMode="External"/><Relationship Id="rId2" Type="http://schemas.openxmlformats.org/officeDocument/2006/relationships/hyperlink" Target="https://www.freeingenergy.com/environmental-impact-coal-water-co2-so2-mercury-pollution/" TargetMode="External"/><Relationship Id="rId1" Type="http://schemas.openxmlformats.org/officeDocument/2006/relationships/hyperlink" Target="https://www.freeingenergy.com/environmental-impact-coal-water-co2-so2-mercury-pollutio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reeingenergy.com/how-much-co2-and-other-pollutants-come-from-burning-co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D937-9759-42D2-8758-E3F9C15A236F}">
  <dimension ref="A1:AQ113"/>
  <sheetViews>
    <sheetView tabSelected="1" topLeftCell="H23" zoomScale="80" zoomScaleNormal="80" workbookViewId="0">
      <selection activeCell="M27" sqref="M27"/>
    </sheetView>
  </sheetViews>
  <sheetFormatPr defaultRowHeight="18.75" x14ac:dyDescent="0.3"/>
  <cols>
    <col min="1" max="1" width="12.42578125" style="56" customWidth="1"/>
    <col min="2" max="2" width="28.7109375" style="15" customWidth="1"/>
    <col min="3" max="3" width="28.5703125" style="15" customWidth="1"/>
    <col min="4" max="4" width="25.140625" style="15" customWidth="1"/>
    <col min="5" max="5" width="28.28515625" style="15" customWidth="1"/>
    <col min="6" max="6" width="16.85546875" style="1" customWidth="1"/>
    <col min="7" max="7" width="13.7109375" style="1" customWidth="1"/>
    <col min="8" max="8" width="15.7109375" style="1" customWidth="1"/>
    <col min="9" max="9" width="14" style="1" customWidth="1"/>
    <col min="10" max="10" width="12.7109375" customWidth="1"/>
    <col min="11" max="11" width="15.7109375" customWidth="1"/>
    <col min="12" max="12" width="10.7109375" customWidth="1"/>
    <col min="14" max="14" width="18" customWidth="1"/>
    <col min="16" max="16" width="19.85546875" customWidth="1"/>
    <col min="18" max="19" width="11.140625" bestFit="1" customWidth="1"/>
    <col min="29" max="29" width="6.42578125" customWidth="1"/>
    <col min="30" max="30" width="13.42578125" customWidth="1"/>
    <col min="32" max="32" width="12" customWidth="1"/>
  </cols>
  <sheetData>
    <row r="1" spans="1:12" s="2" customFormat="1" ht="14.25" customHeight="1" x14ac:dyDescent="0.3">
      <c r="A1" s="27" t="s">
        <v>0</v>
      </c>
      <c r="B1" s="28" t="s">
        <v>15</v>
      </c>
      <c r="C1" s="46" t="s">
        <v>1</v>
      </c>
      <c r="D1" s="46" t="s">
        <v>2</v>
      </c>
      <c r="E1" s="46" t="s">
        <v>3</v>
      </c>
      <c r="F1" s="5" t="s">
        <v>7</v>
      </c>
      <c r="G1" s="6" t="s">
        <v>5</v>
      </c>
      <c r="H1" s="6" t="s">
        <v>9</v>
      </c>
      <c r="I1" s="6" t="s">
        <v>17</v>
      </c>
      <c r="J1" s="6" t="s">
        <v>26</v>
      </c>
      <c r="K1" s="21" t="s">
        <v>13</v>
      </c>
      <c r="L1" s="21" t="s">
        <v>11</v>
      </c>
    </row>
    <row r="2" spans="1:12" s="2" customFormat="1" x14ac:dyDescent="0.3">
      <c r="A2" s="47" t="s">
        <v>14</v>
      </c>
      <c r="B2" s="50" t="s">
        <v>25</v>
      </c>
      <c r="C2" s="46" t="s">
        <v>8</v>
      </c>
      <c r="D2" s="46" t="s">
        <v>8</v>
      </c>
      <c r="E2" s="46" t="s">
        <v>8</v>
      </c>
      <c r="F2" s="5" t="s">
        <v>6</v>
      </c>
      <c r="G2" s="5" t="s">
        <v>6</v>
      </c>
      <c r="H2" s="5" t="s">
        <v>10</v>
      </c>
      <c r="I2" s="6" t="s">
        <v>10</v>
      </c>
      <c r="J2" s="6" t="s">
        <v>10</v>
      </c>
      <c r="K2" s="21" t="s">
        <v>10</v>
      </c>
      <c r="L2" s="21" t="s">
        <v>12</v>
      </c>
    </row>
    <row r="3" spans="1:12" x14ac:dyDescent="0.3">
      <c r="A3" s="48">
        <v>2017</v>
      </c>
      <c r="B3" s="52">
        <v>2540000000</v>
      </c>
      <c r="C3" s="49">
        <v>39025027</v>
      </c>
      <c r="D3" s="49">
        <v>52373859</v>
      </c>
      <c r="E3" s="49">
        <f>SUM(C3:D3)</f>
        <v>91398886</v>
      </c>
      <c r="F3" s="7">
        <v>93</v>
      </c>
      <c r="G3" s="7">
        <v>46</v>
      </c>
      <c r="H3" s="22">
        <v>0.5</v>
      </c>
      <c r="I3" s="12">
        <f>G3/F3</f>
        <v>0.4946236559139785</v>
      </c>
      <c r="J3" s="26">
        <f>1-K3</f>
        <v>0.66906474820143891</v>
      </c>
      <c r="K3" s="36">
        <f>G3/(F3+G3)</f>
        <v>0.33093525179856115</v>
      </c>
      <c r="L3" s="11">
        <f>B3/E3</f>
        <v>27.79027306744198</v>
      </c>
    </row>
    <row r="4" spans="1:12" x14ac:dyDescent="0.3">
      <c r="A4" s="48">
        <v>2018</v>
      </c>
      <c r="B4" s="52">
        <v>2660000000</v>
      </c>
      <c r="C4" s="49">
        <v>36640564</v>
      </c>
      <c r="D4" s="49">
        <v>52715454</v>
      </c>
      <c r="E4" s="49">
        <f>SUM(C4:D4)</f>
        <v>89356018</v>
      </c>
      <c r="F4" s="7">
        <v>87</v>
      </c>
      <c r="G4" s="7">
        <v>34</v>
      </c>
      <c r="H4" s="22">
        <v>0.4</v>
      </c>
      <c r="I4" s="12">
        <f>G4/F4</f>
        <v>0.39080459770114945</v>
      </c>
      <c r="J4" s="26">
        <f>1-K4</f>
        <v>0.71900826446280997</v>
      </c>
      <c r="K4" s="36">
        <f>G4/(F4+G4)</f>
        <v>0.28099173553719009</v>
      </c>
      <c r="L4" s="11">
        <f>B4/E4</f>
        <v>29.768560188078212</v>
      </c>
    </row>
    <row r="5" spans="1:12" x14ac:dyDescent="0.3">
      <c r="A5" s="48">
        <v>2019</v>
      </c>
      <c r="B5" s="52">
        <v>2599000000</v>
      </c>
      <c r="C5" s="49">
        <v>30588831</v>
      </c>
      <c r="D5" s="49">
        <v>43216099</v>
      </c>
      <c r="E5" s="49">
        <f>SUM(C5:D5)</f>
        <v>73804930</v>
      </c>
      <c r="F5" s="7">
        <v>71</v>
      </c>
      <c r="G5" s="7">
        <v>29</v>
      </c>
      <c r="H5" s="22">
        <v>0.41</v>
      </c>
      <c r="I5" s="12">
        <f>G5/F5</f>
        <v>0.40845070422535212</v>
      </c>
      <c r="J5" s="26">
        <f>1-K5</f>
        <v>0.71</v>
      </c>
      <c r="K5" s="36">
        <f>G5/(F5+G5)</f>
        <v>0.28999999999999998</v>
      </c>
      <c r="L5" s="11">
        <f>B5/E5</f>
        <v>35.214449766431592</v>
      </c>
    </row>
    <row r="6" spans="1:12" x14ac:dyDescent="0.3">
      <c r="A6" s="48">
        <v>2020</v>
      </c>
      <c r="B6" s="52">
        <v>2605000000</v>
      </c>
      <c r="C6" s="49">
        <v>30945796</v>
      </c>
      <c r="D6" s="49">
        <v>49724354</v>
      </c>
      <c r="E6" s="49">
        <f>SUM(C6:D6)</f>
        <v>80670150</v>
      </c>
      <c r="F6" s="7">
        <v>73</v>
      </c>
      <c r="G6" s="7">
        <v>30</v>
      </c>
      <c r="H6" s="22">
        <v>0.41</v>
      </c>
      <c r="I6" s="12">
        <f>G6/F6</f>
        <v>0.41095890410958902</v>
      </c>
      <c r="J6" s="26">
        <f>1-K6</f>
        <v>0.70873786407766992</v>
      </c>
      <c r="K6" s="36">
        <f>G6/(F6+G6)</f>
        <v>0.29126213592233008</v>
      </c>
      <c r="L6" s="11">
        <f>B6/E6</f>
        <v>32.291994002738313</v>
      </c>
    </row>
    <row r="7" spans="1:12" x14ac:dyDescent="0.3">
      <c r="A7" s="48">
        <v>2021</v>
      </c>
      <c r="B7" s="52">
        <v>2740700000</v>
      </c>
      <c r="C7" s="49">
        <v>27637328</v>
      </c>
      <c r="D7" s="49">
        <v>45864397</v>
      </c>
      <c r="E7" s="49">
        <f>SUM(C7:D7)</f>
        <v>73501725</v>
      </c>
      <c r="F7" s="7">
        <v>64.09</v>
      </c>
      <c r="G7" s="7">
        <v>22.33</v>
      </c>
      <c r="H7" s="22">
        <v>0.35</v>
      </c>
      <c r="I7" s="12">
        <f>G7/F7</f>
        <v>0.34841628959276011</v>
      </c>
      <c r="J7" s="26">
        <f>1-K7</f>
        <v>0.74161073825503365</v>
      </c>
      <c r="K7" s="36">
        <f>G7/(F7+G7)</f>
        <v>0.2583892617449664</v>
      </c>
      <c r="L7" s="11">
        <f>B7/E7</f>
        <v>37.287560257939525</v>
      </c>
    </row>
    <row r="8" spans="1:12" x14ac:dyDescent="0.3">
      <c r="A8" s="48"/>
      <c r="B8" s="52"/>
      <c r="C8" s="49"/>
      <c r="D8" s="49"/>
      <c r="E8" s="49"/>
      <c r="F8" s="7"/>
      <c r="G8" s="7"/>
      <c r="H8" s="12"/>
      <c r="I8" s="12"/>
      <c r="K8" s="12"/>
      <c r="L8" s="13"/>
    </row>
    <row r="9" spans="1:12" x14ac:dyDescent="0.3">
      <c r="F9" s="4"/>
      <c r="G9" s="23"/>
      <c r="H9" s="23"/>
      <c r="I9" s="23"/>
      <c r="K9" s="23"/>
      <c r="L9" s="3"/>
    </row>
    <row r="10" spans="1:12" x14ac:dyDescent="0.3">
      <c r="A10" s="59" t="s">
        <v>16</v>
      </c>
      <c r="B10" s="60" t="s">
        <v>1</v>
      </c>
      <c r="C10" s="60" t="s">
        <v>4</v>
      </c>
      <c r="D10" s="60" t="s">
        <v>39</v>
      </c>
      <c r="F10" s="4"/>
      <c r="G10" s="24"/>
      <c r="H10" s="24"/>
      <c r="I10" s="23"/>
      <c r="K10" s="23"/>
      <c r="L10" s="3"/>
    </row>
    <row r="11" spans="1:12" x14ac:dyDescent="0.3">
      <c r="A11" s="61" t="s">
        <v>14</v>
      </c>
      <c r="B11" s="62" t="s">
        <v>38</v>
      </c>
      <c r="C11" s="62" t="s">
        <v>10</v>
      </c>
      <c r="D11" s="62" t="s">
        <v>8</v>
      </c>
      <c r="F11" s="92" t="s">
        <v>48</v>
      </c>
      <c r="G11" s="92"/>
      <c r="H11" s="92"/>
      <c r="I11" s="93"/>
      <c r="J11" s="37"/>
      <c r="K11" s="23"/>
      <c r="L11" s="3"/>
    </row>
    <row r="12" spans="1:12" x14ac:dyDescent="0.3">
      <c r="A12" s="30">
        <v>2017</v>
      </c>
      <c r="B12" s="31">
        <f>C3</f>
        <v>39025027</v>
      </c>
      <c r="C12" s="32">
        <f>K3</f>
        <v>0.33093525179856115</v>
      </c>
      <c r="D12" s="31">
        <f>B12*C12</f>
        <v>12914757.136690646</v>
      </c>
      <c r="E12" s="55"/>
      <c r="K12" s="23"/>
      <c r="L12" s="3"/>
    </row>
    <row r="13" spans="1:12" x14ac:dyDescent="0.3">
      <c r="A13" s="30">
        <v>2018</v>
      </c>
      <c r="B13" s="31">
        <f>C4</f>
        <v>36640564</v>
      </c>
      <c r="C13" s="32">
        <f>K4</f>
        <v>0.28099173553719009</v>
      </c>
      <c r="D13" s="31">
        <f>B13*C13</f>
        <v>10295695.669421488</v>
      </c>
      <c r="E13" s="55"/>
      <c r="I13" s="23"/>
      <c r="K13" s="23"/>
      <c r="L13" s="3"/>
    </row>
    <row r="14" spans="1:12" x14ac:dyDescent="0.3">
      <c r="A14" s="30">
        <v>2019</v>
      </c>
      <c r="B14" s="31">
        <f>C5</f>
        <v>30588831</v>
      </c>
      <c r="C14" s="32">
        <f>K5</f>
        <v>0.28999999999999998</v>
      </c>
      <c r="D14" s="31">
        <f>B14*C14</f>
        <v>8870760.9900000002</v>
      </c>
      <c r="E14" s="55"/>
      <c r="I14" s="23"/>
      <c r="K14" s="23"/>
      <c r="L14" s="3"/>
    </row>
    <row r="15" spans="1:12" x14ac:dyDescent="0.3">
      <c r="A15" s="30">
        <v>2020</v>
      </c>
      <c r="B15" s="31">
        <f>C6</f>
        <v>30945796</v>
      </c>
      <c r="C15" s="32">
        <f>K6</f>
        <v>0.29126213592233008</v>
      </c>
      <c r="D15" s="31">
        <f>B15*C15</f>
        <v>9013338.6407766975</v>
      </c>
      <c r="E15" s="55"/>
      <c r="I15" s="23"/>
      <c r="K15" s="23"/>
      <c r="L15" s="3"/>
    </row>
    <row r="16" spans="1:12" x14ac:dyDescent="0.3">
      <c r="A16" s="30">
        <v>2021</v>
      </c>
      <c r="B16" s="31">
        <f>C7</f>
        <v>27637328</v>
      </c>
      <c r="C16" s="32">
        <f>K7</f>
        <v>0.2583892617449664</v>
      </c>
      <c r="D16" s="31">
        <f>B16*C16</f>
        <v>7141188.7785234889</v>
      </c>
      <c r="E16" s="55"/>
      <c r="I16" s="23"/>
      <c r="K16" s="23"/>
      <c r="L16" s="3"/>
    </row>
    <row r="17" spans="1:16" x14ac:dyDescent="0.3">
      <c r="A17" s="58"/>
      <c r="B17" s="42"/>
      <c r="C17" s="41" t="s">
        <v>41</v>
      </c>
      <c r="D17" s="40"/>
      <c r="E17" s="55"/>
      <c r="I17" s="23"/>
      <c r="K17" s="23"/>
      <c r="L17" s="3"/>
    </row>
    <row r="18" spans="1:16" s="1" customFormat="1" x14ac:dyDescent="0.3">
      <c r="A18" s="30"/>
      <c r="B18" s="31">
        <f>AVERAGE(B12:B16)</f>
        <v>32967509.199999999</v>
      </c>
      <c r="C18" s="54">
        <f>AVERAGE(C12:C16)</f>
        <v>0.29031567700060956</v>
      </c>
      <c r="D18" s="49">
        <f>AVERAGE(D12:D16)</f>
        <v>9647148.2430824637</v>
      </c>
      <c r="E18" s="15"/>
      <c r="I18" s="4"/>
      <c r="K18" s="4"/>
      <c r="L18" s="4"/>
    </row>
    <row r="19" spans="1:16" x14ac:dyDescent="0.3">
      <c r="A19" s="30"/>
      <c r="B19" s="31"/>
      <c r="C19" s="32"/>
      <c r="D19" s="31"/>
      <c r="E19" s="55"/>
      <c r="I19" s="23"/>
      <c r="K19" s="23"/>
      <c r="L19" s="3"/>
    </row>
    <row r="20" spans="1:16" x14ac:dyDescent="0.3">
      <c r="A20" s="59" t="s">
        <v>16</v>
      </c>
      <c r="B20" s="60" t="s">
        <v>39</v>
      </c>
      <c r="C20" s="63" t="s">
        <v>11</v>
      </c>
      <c r="D20" s="63" t="s">
        <v>19</v>
      </c>
      <c r="E20" s="16"/>
      <c r="F20" s="3"/>
      <c r="G20" s="4"/>
      <c r="H20" s="4"/>
      <c r="I20" s="4"/>
    </row>
    <row r="21" spans="1:16" x14ac:dyDescent="0.3">
      <c r="A21" s="61" t="s">
        <v>14</v>
      </c>
      <c r="B21" s="62" t="s">
        <v>8</v>
      </c>
      <c r="C21" s="63" t="s">
        <v>12</v>
      </c>
      <c r="D21" s="63" t="s">
        <v>25</v>
      </c>
      <c r="E21" s="16"/>
      <c r="F21" s="91" t="s">
        <v>31</v>
      </c>
      <c r="G21" s="89"/>
      <c r="H21" s="89"/>
      <c r="I21" s="89"/>
      <c r="J21" s="37"/>
    </row>
    <row r="22" spans="1:16" x14ac:dyDescent="0.3">
      <c r="A22" s="48">
        <v>2017</v>
      </c>
      <c r="B22" s="49">
        <f>D12</f>
        <v>12914757.136690646</v>
      </c>
      <c r="C22" s="81">
        <f>L3</f>
        <v>27.79027306744198</v>
      </c>
      <c r="D22" s="52">
        <f>B22*C22</f>
        <v>358904627.42832816</v>
      </c>
      <c r="E22" s="55"/>
      <c r="F22" s="34"/>
      <c r="G22" s="4"/>
      <c r="H22" s="4"/>
      <c r="I22" s="4"/>
    </row>
    <row r="23" spans="1:16" x14ac:dyDescent="0.3">
      <c r="A23" s="48">
        <v>2018</v>
      </c>
      <c r="B23" s="49">
        <f>D13</f>
        <v>10295695.669421488</v>
      </c>
      <c r="C23" s="81">
        <f>L4</f>
        <v>29.768560188078212</v>
      </c>
      <c r="D23" s="52">
        <f>B23*C23</f>
        <v>306488036.21330976</v>
      </c>
      <c r="E23" s="55"/>
      <c r="F23" s="34"/>
      <c r="G23" s="4"/>
      <c r="H23" s="4"/>
      <c r="I23" s="4"/>
    </row>
    <row r="24" spans="1:16" x14ac:dyDescent="0.3">
      <c r="A24" s="48">
        <v>2019</v>
      </c>
      <c r="B24" s="49">
        <f>D14</f>
        <v>8870760.9900000002</v>
      </c>
      <c r="C24" s="81">
        <f>L5</f>
        <v>35.214449766431592</v>
      </c>
      <c r="D24" s="52">
        <f>B24*C24</f>
        <v>312378967.272376</v>
      </c>
      <c r="E24" s="55"/>
      <c r="F24" s="34"/>
      <c r="G24" s="4"/>
      <c r="I24" s="4"/>
    </row>
    <row r="25" spans="1:16" x14ac:dyDescent="0.3">
      <c r="A25" s="48">
        <v>2020</v>
      </c>
      <c r="B25" s="49">
        <f>D15</f>
        <v>9013338.6407766975</v>
      </c>
      <c r="C25" s="81">
        <f>L6</f>
        <v>32.291994002738313</v>
      </c>
      <c r="D25" s="52">
        <f>B25*C25</f>
        <v>291058677.33261061</v>
      </c>
      <c r="E25" s="55"/>
      <c r="F25" s="34"/>
      <c r="G25" s="4"/>
      <c r="H25" s="4"/>
      <c r="I25" s="4"/>
    </row>
    <row r="26" spans="1:16" x14ac:dyDescent="0.3">
      <c r="A26" s="48">
        <v>2021</v>
      </c>
      <c r="B26" s="49">
        <f>D16</f>
        <v>7141188.7785234889</v>
      </c>
      <c r="C26" s="81">
        <f>L7</f>
        <v>37.287560257939525</v>
      </c>
      <c r="D26" s="52">
        <f>B26*C26</f>
        <v>266277506.89251614</v>
      </c>
      <c r="E26" s="55"/>
      <c r="F26" s="34"/>
      <c r="G26" s="4"/>
      <c r="H26" s="4"/>
      <c r="I26" s="4"/>
    </row>
    <row r="27" spans="1:16" x14ac:dyDescent="0.3">
      <c r="A27" s="58"/>
      <c r="B27" s="42"/>
      <c r="C27" s="82" t="s">
        <v>41</v>
      </c>
      <c r="D27" s="40"/>
      <c r="E27" s="55"/>
      <c r="F27" s="34"/>
      <c r="G27" s="4"/>
      <c r="H27" s="4"/>
      <c r="I27" s="4"/>
      <c r="M27" s="25" t="s">
        <v>65</v>
      </c>
    </row>
    <row r="28" spans="1:16" x14ac:dyDescent="0.3">
      <c r="A28" s="48"/>
      <c r="B28" s="53">
        <f>AVERAGE(B22:B26)</f>
        <v>9647148.2430824637</v>
      </c>
      <c r="C28" s="81">
        <f>AVERAGE(C22:C26)</f>
        <v>32.470567456525927</v>
      </c>
      <c r="D28" s="52">
        <f>AVERAGE(D22:D26)</f>
        <v>307021563.0278281</v>
      </c>
      <c r="E28" s="69">
        <f>D28</f>
        <v>307021563.0278281</v>
      </c>
      <c r="F28" s="34"/>
      <c r="G28" s="4"/>
      <c r="H28" s="4"/>
      <c r="I28" s="4"/>
      <c r="M28" s="25" t="s">
        <v>59</v>
      </c>
    </row>
    <row r="29" spans="1:16" x14ac:dyDescent="0.3">
      <c r="A29" s="48"/>
      <c r="B29" s="31"/>
      <c r="C29" s="54"/>
      <c r="D29" s="49"/>
      <c r="E29" s="70"/>
      <c r="F29" s="3"/>
      <c r="G29" s="4"/>
      <c r="H29" s="4"/>
      <c r="I29" s="4"/>
    </row>
    <row r="30" spans="1:16" x14ac:dyDescent="0.3">
      <c r="A30" s="58" t="s">
        <v>29</v>
      </c>
      <c r="B30" s="51"/>
      <c r="C30" s="51"/>
      <c r="D30" s="41"/>
      <c r="E30" s="71"/>
      <c r="G30" s="4"/>
      <c r="H30" s="4"/>
      <c r="I30" s="4"/>
    </row>
    <row r="31" spans="1:16" x14ac:dyDescent="0.3">
      <c r="A31" s="85">
        <v>36</v>
      </c>
      <c r="B31" s="51" t="s">
        <v>27</v>
      </c>
      <c r="C31" s="51"/>
      <c r="D31" s="41"/>
      <c r="E31" s="71"/>
      <c r="G31" s="4"/>
      <c r="H31" s="4"/>
      <c r="I31" s="4"/>
    </row>
    <row r="32" spans="1:16" x14ac:dyDescent="0.3">
      <c r="A32" s="76" t="s">
        <v>21</v>
      </c>
      <c r="B32" s="51"/>
      <c r="C32" s="51"/>
      <c r="D32" s="51"/>
      <c r="E32" s="70"/>
      <c r="F32"/>
      <c r="G32" s="4"/>
      <c r="H32" s="4"/>
      <c r="I32" s="4"/>
      <c r="M32" s="3"/>
      <c r="N32" s="3"/>
      <c r="O32" s="67"/>
      <c r="P32" s="35"/>
    </row>
    <row r="33" spans="1:25" x14ac:dyDescent="0.3">
      <c r="A33" s="86">
        <v>1.1151</v>
      </c>
      <c r="B33" s="51" t="s">
        <v>22</v>
      </c>
      <c r="C33" s="51" t="s">
        <v>28</v>
      </c>
      <c r="D33" s="51" t="s">
        <v>28</v>
      </c>
      <c r="E33" s="70"/>
      <c r="G33" s="4"/>
      <c r="H33" s="4"/>
      <c r="I33" s="4"/>
      <c r="M33" s="3"/>
      <c r="O33" s="9"/>
    </row>
    <row r="34" spans="1:25" x14ac:dyDescent="0.3">
      <c r="B34" s="16"/>
      <c r="C34" s="16"/>
      <c r="D34" s="16"/>
      <c r="E34" s="70"/>
      <c r="F34"/>
      <c r="G34"/>
      <c r="H34"/>
      <c r="I34"/>
      <c r="M34" s="3"/>
      <c r="N34" s="3"/>
    </row>
    <row r="35" spans="1:25" x14ac:dyDescent="0.3">
      <c r="A35" s="59" t="s">
        <v>16</v>
      </c>
      <c r="B35" s="60" t="s">
        <v>39</v>
      </c>
      <c r="C35" s="63" t="s">
        <v>23</v>
      </c>
      <c r="D35" s="29" t="s">
        <v>24</v>
      </c>
      <c r="E35" s="72"/>
      <c r="F35"/>
      <c r="G35"/>
      <c r="H35"/>
      <c r="I35"/>
      <c r="M35" s="3"/>
      <c r="N35" s="3"/>
    </row>
    <row r="36" spans="1:25" x14ac:dyDescent="0.3">
      <c r="A36" s="61" t="s">
        <v>14</v>
      </c>
      <c r="B36" s="62"/>
      <c r="C36" s="29" t="s">
        <v>18</v>
      </c>
      <c r="D36" s="29" t="s">
        <v>25</v>
      </c>
      <c r="E36" s="72"/>
      <c r="F36" s="90" t="s">
        <v>36</v>
      </c>
      <c r="G36" s="37"/>
      <c r="H36" s="37"/>
      <c r="I36" s="37"/>
      <c r="J36" s="37"/>
      <c r="M36" s="3"/>
      <c r="N36" s="3"/>
    </row>
    <row r="37" spans="1:25" x14ac:dyDescent="0.3">
      <c r="A37" s="48">
        <v>2017</v>
      </c>
      <c r="B37" s="49">
        <f>B22</f>
        <v>12914757.136690646</v>
      </c>
      <c r="C37" s="49">
        <f>A$33*B37</f>
        <v>14401245.683123739</v>
      </c>
      <c r="D37" s="52">
        <f>C37*A$31</f>
        <v>518444844.59245461</v>
      </c>
      <c r="E37" s="72"/>
      <c r="F37"/>
      <c r="G37"/>
      <c r="H37"/>
      <c r="I37"/>
      <c r="M37" s="3"/>
      <c r="N37" s="3"/>
    </row>
    <row r="38" spans="1:25" x14ac:dyDescent="0.3">
      <c r="A38" s="48">
        <v>2018</v>
      </c>
      <c r="B38" s="49">
        <f>B23</f>
        <v>10295695.669421488</v>
      </c>
      <c r="C38" s="49">
        <f>A$33*B38</f>
        <v>11480730.240971902</v>
      </c>
      <c r="D38" s="52">
        <f>C38*A$31</f>
        <v>413306288.67498851</v>
      </c>
      <c r="E38" s="72"/>
      <c r="F38"/>
      <c r="G38"/>
      <c r="H38"/>
      <c r="I38"/>
      <c r="M38" s="3"/>
      <c r="N38" s="3"/>
    </row>
    <row r="39" spans="1:25" x14ac:dyDescent="0.3">
      <c r="A39" s="48">
        <v>2019</v>
      </c>
      <c r="B39" s="49">
        <f>B24</f>
        <v>8870760.9900000002</v>
      </c>
      <c r="C39" s="49">
        <f>A$33*B39</f>
        <v>9891785.5799490009</v>
      </c>
      <c r="D39" s="52">
        <f>C39*A$31</f>
        <v>356104280.87816405</v>
      </c>
      <c r="E39" s="72"/>
      <c r="F39"/>
      <c r="G39"/>
      <c r="H39"/>
      <c r="I39"/>
      <c r="M39" s="3"/>
      <c r="N39" s="3"/>
    </row>
    <row r="40" spans="1:25" x14ac:dyDescent="0.3">
      <c r="A40" s="48">
        <v>2020</v>
      </c>
      <c r="B40" s="49">
        <f>B25</f>
        <v>9013338.6407766975</v>
      </c>
      <c r="C40" s="49">
        <f>A$33*B40</f>
        <v>10050773.918330096</v>
      </c>
      <c r="D40" s="52">
        <f>C40*A$31</f>
        <v>361827861.05988348</v>
      </c>
      <c r="E40" s="72"/>
      <c r="F40"/>
      <c r="G40"/>
      <c r="H40"/>
      <c r="I40"/>
      <c r="M40" s="3"/>
      <c r="N40" s="3"/>
    </row>
    <row r="41" spans="1:25" x14ac:dyDescent="0.3">
      <c r="A41" s="48">
        <v>2021</v>
      </c>
      <c r="B41" s="49">
        <f>B26</f>
        <v>7141188.7785234889</v>
      </c>
      <c r="C41" s="49">
        <f>A$33*B41</f>
        <v>7963139.606931542</v>
      </c>
      <c r="D41" s="52">
        <f>C41*A$31</f>
        <v>286673025.84953552</v>
      </c>
      <c r="E41" s="73"/>
      <c r="F41" s="18"/>
      <c r="G41"/>
      <c r="H41"/>
      <c r="I41"/>
      <c r="M41" s="3"/>
      <c r="N41" s="3"/>
    </row>
    <row r="42" spans="1:25" x14ac:dyDescent="0.3">
      <c r="A42" s="58"/>
      <c r="B42" s="42"/>
      <c r="C42" s="41" t="s">
        <v>41</v>
      </c>
      <c r="D42" s="40"/>
      <c r="E42" s="74"/>
      <c r="F42" s="18"/>
      <c r="G42"/>
      <c r="H42"/>
      <c r="I42"/>
      <c r="M42" s="3"/>
      <c r="N42" s="3"/>
    </row>
    <row r="43" spans="1:25" x14ac:dyDescent="0.3">
      <c r="A43" s="48"/>
      <c r="B43" s="53">
        <f>AVERAGE(B37:B41)</f>
        <v>9647148.2430824637</v>
      </c>
      <c r="C43" s="52">
        <f>AVERAGE(C37:C41)</f>
        <v>10757535.005861256</v>
      </c>
      <c r="D43" s="52">
        <f>AVERAGE(D37:D41)</f>
        <v>387271260.21100521</v>
      </c>
      <c r="E43" s="69">
        <f>D43</f>
        <v>387271260.21100521</v>
      </c>
      <c r="I43" s="4"/>
      <c r="M43" s="3"/>
      <c r="N43" s="3"/>
    </row>
    <row r="44" spans="1:25" x14ac:dyDescent="0.3">
      <c r="A44" s="48"/>
      <c r="B44" s="53"/>
      <c r="C44" s="52"/>
      <c r="D44" s="52"/>
      <c r="E44" s="71"/>
      <c r="F44" s="38"/>
      <c r="G44" s="4"/>
      <c r="H44" s="4"/>
      <c r="I44" s="4"/>
      <c r="M44" s="3"/>
      <c r="N44" s="3"/>
    </row>
    <row r="45" spans="1:25" x14ac:dyDescent="0.3">
      <c r="A45" s="58" t="s">
        <v>32</v>
      </c>
      <c r="B45" s="51"/>
      <c r="C45" s="51"/>
      <c r="D45" s="51"/>
      <c r="E45" s="74"/>
      <c r="F45" s="18"/>
      <c r="M45" s="3"/>
      <c r="N45" s="3"/>
    </row>
    <row r="46" spans="1:25" x14ac:dyDescent="0.3">
      <c r="A46" s="94">
        <v>4173</v>
      </c>
      <c r="B46" s="51" t="s">
        <v>33</v>
      </c>
      <c r="C46" s="57"/>
      <c r="D46" s="51"/>
      <c r="E46" s="74"/>
      <c r="F46" s="18"/>
      <c r="G46" s="4"/>
      <c r="H46" s="4"/>
      <c r="I46" s="4"/>
      <c r="M46" s="3"/>
      <c r="N46" s="3"/>
      <c r="Y46" s="44"/>
    </row>
    <row r="47" spans="1:25" x14ac:dyDescent="0.3">
      <c r="A47" s="86">
        <f>A46/2000</f>
        <v>2.0865</v>
      </c>
      <c r="B47" s="51" t="s">
        <v>34</v>
      </c>
      <c r="C47" s="57"/>
      <c r="D47" s="51"/>
      <c r="E47" s="74"/>
      <c r="F47" s="18"/>
      <c r="G47" s="4"/>
      <c r="H47" s="4"/>
      <c r="I47" s="4"/>
      <c r="M47" s="3"/>
      <c r="N47" s="3"/>
      <c r="Y47" s="10"/>
    </row>
    <row r="48" spans="1:25" x14ac:dyDescent="0.3">
      <c r="A48" s="76" t="s">
        <v>21</v>
      </c>
      <c r="B48" s="51"/>
      <c r="C48" s="51"/>
      <c r="D48" s="51"/>
      <c r="E48" s="74"/>
      <c r="F48" s="18"/>
      <c r="G48" s="4"/>
      <c r="H48" s="4"/>
      <c r="I48" s="4"/>
      <c r="M48" s="3"/>
      <c r="N48" s="25"/>
      <c r="Y48" s="10"/>
    </row>
    <row r="49" spans="1:25" x14ac:dyDescent="0.3">
      <c r="E49" s="71"/>
      <c r="G49" s="4"/>
      <c r="H49" s="4"/>
      <c r="I49" s="4"/>
      <c r="M49" s="3"/>
      <c r="N49" s="15"/>
      <c r="O49" s="66"/>
      <c r="P49" s="4"/>
      <c r="Q49" s="4"/>
      <c r="Y49" s="10"/>
    </row>
    <row r="50" spans="1:25" ht="20.25" x14ac:dyDescent="0.35">
      <c r="A50" s="59" t="s">
        <v>16</v>
      </c>
      <c r="B50" s="63" t="s">
        <v>23</v>
      </c>
      <c r="C50" s="63" t="s">
        <v>40</v>
      </c>
      <c r="D50" s="64"/>
      <c r="E50" s="71"/>
      <c r="G50" s="4"/>
      <c r="H50" s="4"/>
      <c r="I50" s="4"/>
      <c r="M50" s="3"/>
      <c r="Y50" s="10"/>
    </row>
    <row r="51" spans="1:25" x14ac:dyDescent="0.3">
      <c r="A51" s="61" t="s">
        <v>14</v>
      </c>
      <c r="B51" s="29" t="s">
        <v>18</v>
      </c>
      <c r="C51" s="29" t="s">
        <v>18</v>
      </c>
      <c r="D51" s="64"/>
      <c r="E51" s="74"/>
      <c r="F51" s="87" t="s">
        <v>35</v>
      </c>
      <c r="G51" s="89"/>
      <c r="H51" s="89"/>
      <c r="I51" s="89"/>
      <c r="M51" s="3"/>
      <c r="N51" s="3"/>
      <c r="Y51" s="10"/>
    </row>
    <row r="52" spans="1:25" x14ac:dyDescent="0.3">
      <c r="A52" s="48">
        <v>2017</v>
      </c>
      <c r="B52" s="49">
        <f>C37</f>
        <v>14401245.683123739</v>
      </c>
      <c r="C52" s="49">
        <f>A$47*B52</f>
        <v>30048199.117837682</v>
      </c>
      <c r="D52" s="16"/>
      <c r="E52" s="74"/>
      <c r="F52" s="18"/>
      <c r="G52" s="4"/>
      <c r="H52" s="4"/>
      <c r="I52" s="4"/>
      <c r="M52" s="3"/>
      <c r="N52" s="68"/>
      <c r="Y52" s="10"/>
    </row>
    <row r="53" spans="1:25" x14ac:dyDescent="0.3">
      <c r="A53" s="48">
        <v>2018</v>
      </c>
      <c r="B53" s="49">
        <f>C38</f>
        <v>11480730.240971902</v>
      </c>
      <c r="C53" s="49">
        <f>A$47*B53</f>
        <v>23954543.647787876</v>
      </c>
      <c r="D53" s="49"/>
      <c r="E53" s="74"/>
      <c r="G53" s="4"/>
      <c r="H53" s="4"/>
      <c r="I53" s="4"/>
      <c r="M53" s="3"/>
      <c r="N53" s="3"/>
      <c r="Y53" s="10"/>
    </row>
    <row r="54" spans="1:25" x14ac:dyDescent="0.3">
      <c r="A54" s="48">
        <v>2019</v>
      </c>
      <c r="B54" s="49">
        <f>C39</f>
        <v>9891785.5799490009</v>
      </c>
      <c r="C54" s="49">
        <f>A$47*B54</f>
        <v>20639210.612563591</v>
      </c>
      <c r="D54" s="49"/>
      <c r="E54" s="75"/>
      <c r="F54" s="18"/>
      <c r="G54" s="4"/>
      <c r="H54" s="4"/>
      <c r="I54" s="4"/>
      <c r="M54" s="3"/>
      <c r="N54" s="3"/>
      <c r="Y54" s="10"/>
    </row>
    <row r="55" spans="1:25" x14ac:dyDescent="0.3">
      <c r="A55" s="48">
        <v>2020</v>
      </c>
      <c r="B55" s="49">
        <f>C40</f>
        <v>10050773.918330096</v>
      </c>
      <c r="C55" s="49">
        <f>A$47*B55</f>
        <v>20970939.780595746</v>
      </c>
      <c r="D55" s="49"/>
      <c r="E55" s="75"/>
      <c r="F55" s="18"/>
      <c r="G55" s="4"/>
      <c r="H55" s="4"/>
      <c r="I55" s="4"/>
      <c r="M55" s="3"/>
      <c r="N55" s="3"/>
      <c r="Y55" s="10"/>
    </row>
    <row r="56" spans="1:25" x14ac:dyDescent="0.3">
      <c r="A56" s="48">
        <v>2021</v>
      </c>
      <c r="B56" s="49">
        <f>C41</f>
        <v>7963139.606931542</v>
      </c>
      <c r="C56" s="49">
        <f>A$47*B56</f>
        <v>16615090.789862663</v>
      </c>
      <c r="D56" s="49"/>
      <c r="E56" s="75"/>
      <c r="F56" s="18"/>
      <c r="G56" s="4"/>
      <c r="H56" s="4"/>
      <c r="I56" s="4"/>
      <c r="M56" s="3"/>
      <c r="N56" s="3"/>
      <c r="Y56" s="10"/>
    </row>
    <row r="57" spans="1:25" x14ac:dyDescent="0.3">
      <c r="A57" s="58"/>
      <c r="B57" s="42"/>
      <c r="C57" s="41" t="s">
        <v>41</v>
      </c>
      <c r="D57" s="40"/>
      <c r="E57" s="75"/>
      <c r="F57" s="18"/>
      <c r="G57" s="4"/>
      <c r="H57" s="4"/>
      <c r="I57" s="4"/>
      <c r="M57" s="3"/>
      <c r="N57" s="3"/>
      <c r="Y57" s="10"/>
    </row>
    <row r="58" spans="1:25" s="1" customFormat="1" x14ac:dyDescent="0.3">
      <c r="A58" s="48"/>
      <c r="B58" s="31">
        <f>AVERAGE(B52:B56)</f>
        <v>10757535.005861256</v>
      </c>
      <c r="C58" s="49">
        <f>AVERAGE(C52:C56)</f>
        <v>22445596.789729513</v>
      </c>
      <c r="D58" s="49"/>
      <c r="E58" s="75"/>
      <c r="F58" s="17"/>
      <c r="G58" s="4"/>
      <c r="H58" s="4"/>
      <c r="I58" s="4"/>
      <c r="K58" s="4"/>
      <c r="L58"/>
      <c r="M58" s="3"/>
      <c r="N58" s="3"/>
      <c r="O58"/>
      <c r="P58"/>
      <c r="Q58"/>
      <c r="R58"/>
      <c r="S58"/>
      <c r="T58"/>
      <c r="U58"/>
      <c r="V58"/>
      <c r="W58"/>
      <c r="X58"/>
      <c r="Y58" s="10"/>
    </row>
    <row r="59" spans="1:25" x14ac:dyDescent="0.3">
      <c r="A59" s="8"/>
      <c r="B59"/>
      <c r="C59"/>
      <c r="D59"/>
      <c r="E59" s="72"/>
      <c r="F59" s="18"/>
      <c r="G59" s="4"/>
      <c r="H59" s="4"/>
      <c r="I59" s="4"/>
      <c r="K59" s="3"/>
      <c r="L59" s="3"/>
    </row>
    <row r="60" spans="1:25" ht="22.5" customHeight="1" x14ac:dyDescent="0.3">
      <c r="A60" s="58" t="s">
        <v>43</v>
      </c>
      <c r="B60" s="51"/>
      <c r="C60" s="51"/>
      <c r="D60" s="51"/>
      <c r="E60" s="72"/>
      <c r="F60" s="18"/>
      <c r="G60" s="4"/>
      <c r="H60" s="4"/>
      <c r="I60" s="4"/>
      <c r="K60" s="3"/>
      <c r="L60" s="3"/>
    </row>
    <row r="61" spans="1:25" ht="20.25" customHeight="1" x14ac:dyDescent="0.3">
      <c r="A61" s="58" t="s">
        <v>42</v>
      </c>
      <c r="B61" s="51"/>
      <c r="C61" s="51"/>
      <c r="D61" s="57" t="s">
        <v>44</v>
      </c>
      <c r="E61" s="72"/>
      <c r="F61" s="3"/>
      <c r="G61" s="4"/>
      <c r="H61" s="4"/>
      <c r="I61" s="4"/>
      <c r="K61" s="3"/>
      <c r="L61" s="3"/>
    </row>
    <row r="62" spans="1:25" x14ac:dyDescent="0.3">
      <c r="A62" s="59" t="s">
        <v>16</v>
      </c>
      <c r="B62" s="64" t="str">
        <f t="shared" ref="B62:B68" si="0">C50</f>
        <v>CO2 Emissions</v>
      </c>
      <c r="C62" s="63" t="s">
        <v>20</v>
      </c>
      <c r="D62" s="64" t="s">
        <v>45</v>
      </c>
      <c r="E62" s="72"/>
      <c r="F62" s="87" t="s">
        <v>46</v>
      </c>
      <c r="G62" s="37"/>
      <c r="H62" s="37"/>
      <c r="I62" s="37"/>
      <c r="J62" s="37"/>
      <c r="K62" s="88"/>
      <c r="L62" s="3"/>
    </row>
    <row r="63" spans="1:25" x14ac:dyDescent="0.3">
      <c r="A63" s="61" t="s">
        <v>14</v>
      </c>
      <c r="B63" s="29" t="str">
        <f t="shared" si="0"/>
        <v>(tons)</v>
      </c>
      <c r="C63" s="29" t="s">
        <v>37</v>
      </c>
      <c r="D63" s="101">
        <v>40</v>
      </c>
      <c r="E63" s="72"/>
      <c r="F63" s="87" t="s">
        <v>47</v>
      </c>
      <c r="G63" s="37"/>
      <c r="H63" s="37"/>
      <c r="I63" s="37"/>
      <c r="J63" s="37"/>
      <c r="K63" s="88"/>
      <c r="L63" s="3"/>
    </row>
    <row r="64" spans="1:25" x14ac:dyDescent="0.3">
      <c r="A64" s="48">
        <v>2017</v>
      </c>
      <c r="B64" s="15">
        <f t="shared" si="0"/>
        <v>30048199.117837682</v>
      </c>
      <c r="C64" s="52">
        <f>D$63*B64</f>
        <v>1201927964.7135072</v>
      </c>
      <c r="E64" s="72"/>
      <c r="G64"/>
      <c r="H64"/>
      <c r="I64"/>
      <c r="K64" s="3"/>
      <c r="L64" s="3"/>
    </row>
    <row r="65" spans="1:14" x14ac:dyDescent="0.3">
      <c r="A65" s="48">
        <v>2018</v>
      </c>
      <c r="B65" s="15">
        <f t="shared" si="0"/>
        <v>23954543.647787876</v>
      </c>
      <c r="C65" s="52">
        <f>D$63*B65</f>
        <v>958181745.911515</v>
      </c>
      <c r="E65" s="71"/>
      <c r="G65"/>
      <c r="H65"/>
      <c r="I65"/>
      <c r="K65" s="3"/>
      <c r="L65" s="3"/>
    </row>
    <row r="66" spans="1:14" x14ac:dyDescent="0.3">
      <c r="A66" s="48">
        <v>2019</v>
      </c>
      <c r="B66" s="15">
        <f t="shared" si="0"/>
        <v>20639210.612563591</v>
      </c>
      <c r="C66" s="52">
        <f>D$63*B66</f>
        <v>825568424.50254369</v>
      </c>
      <c r="E66" s="71"/>
      <c r="G66"/>
      <c r="H66"/>
      <c r="I66"/>
      <c r="K66" s="3"/>
      <c r="L66" s="3"/>
    </row>
    <row r="67" spans="1:14" x14ac:dyDescent="0.3">
      <c r="A67" s="48">
        <v>2020</v>
      </c>
      <c r="B67" s="15">
        <f t="shared" si="0"/>
        <v>20970939.780595746</v>
      </c>
      <c r="C67" s="52">
        <f>D$63*B67</f>
        <v>838837591.22382987</v>
      </c>
      <c r="D67" s="44"/>
      <c r="E67" s="71"/>
      <c r="G67"/>
      <c r="H67"/>
      <c r="I67"/>
      <c r="K67" s="3"/>
      <c r="L67" s="3"/>
    </row>
    <row r="68" spans="1:14" x14ac:dyDescent="0.3">
      <c r="A68" s="48">
        <v>2021</v>
      </c>
      <c r="B68" s="15">
        <f t="shared" si="0"/>
        <v>16615090.789862663</v>
      </c>
      <c r="C68" s="52">
        <f>D$63*B68</f>
        <v>664603631.5945065</v>
      </c>
      <c r="D68" s="16"/>
      <c r="E68" s="71"/>
      <c r="G68"/>
      <c r="H68"/>
      <c r="I68"/>
      <c r="K68" s="3"/>
      <c r="L68" s="3"/>
    </row>
    <row r="69" spans="1:14" x14ac:dyDescent="0.3">
      <c r="A69" s="58"/>
      <c r="B69" s="42"/>
      <c r="C69" s="41" t="s">
        <v>41</v>
      </c>
      <c r="D69" s="40"/>
      <c r="E69" s="71"/>
      <c r="G69"/>
      <c r="H69"/>
      <c r="I69"/>
      <c r="K69" s="3"/>
      <c r="L69" s="3"/>
    </row>
    <row r="70" spans="1:14" x14ac:dyDescent="0.3">
      <c r="A70" s="48"/>
      <c r="B70" s="31">
        <f>AVERAGE(B64:B68)</f>
        <v>22445596.789729513</v>
      </c>
      <c r="C70" s="52">
        <f>AVERAGE(C64:C68)</f>
        <v>897823871.58918035</v>
      </c>
      <c r="D70" s="49"/>
      <c r="E70" s="69">
        <f>C70</f>
        <v>897823871.58918035</v>
      </c>
      <c r="G70"/>
      <c r="H70"/>
      <c r="I70"/>
      <c r="K70" s="3"/>
      <c r="L70" s="3"/>
    </row>
    <row r="71" spans="1:14" x14ac:dyDescent="0.3">
      <c r="B71" s="16"/>
      <c r="C71" s="16"/>
      <c r="D71" s="16"/>
      <c r="E71" s="16"/>
      <c r="F71"/>
      <c r="G71"/>
      <c r="H71"/>
      <c r="I71"/>
      <c r="K71" s="3"/>
      <c r="L71" s="3"/>
    </row>
    <row r="72" spans="1:14" x14ac:dyDescent="0.3">
      <c r="B72" s="16"/>
      <c r="C72" s="16"/>
      <c r="D72" s="16"/>
      <c r="E72" s="95">
        <f>SUM(E28:E71)</f>
        <v>1592116694.8280137</v>
      </c>
      <c r="F72" s="96" t="s">
        <v>49</v>
      </c>
      <c r="G72" s="37"/>
      <c r="H72" s="37"/>
      <c r="I72" s="37"/>
      <c r="J72" s="37"/>
      <c r="K72" s="88"/>
      <c r="L72" s="88"/>
    </row>
    <row r="73" spans="1:14" x14ac:dyDescent="0.3">
      <c r="B73" s="16"/>
      <c r="C73" s="16"/>
      <c r="D73" s="16"/>
      <c r="E73"/>
      <c r="F73"/>
      <c r="G73"/>
      <c r="H73"/>
      <c r="I73"/>
    </row>
    <row r="74" spans="1:14" x14ac:dyDescent="0.3">
      <c r="B74" s="16"/>
      <c r="C74" s="16"/>
      <c r="D74" s="16"/>
      <c r="E74"/>
      <c r="F74"/>
      <c r="G74"/>
      <c r="H74"/>
      <c r="I74"/>
    </row>
    <row r="75" spans="1:14" x14ac:dyDescent="0.3">
      <c r="B75" s="16"/>
      <c r="C75" s="16"/>
      <c r="D75" s="16"/>
      <c r="E75"/>
      <c r="F75"/>
      <c r="G75"/>
      <c r="H75"/>
      <c r="I75"/>
    </row>
    <row r="76" spans="1:14" x14ac:dyDescent="0.3">
      <c r="B76" s="16"/>
      <c r="C76" s="16"/>
      <c r="D76" s="16"/>
      <c r="E76"/>
      <c r="F76"/>
      <c r="G76"/>
      <c r="H76"/>
      <c r="I76"/>
    </row>
    <row r="77" spans="1:14" x14ac:dyDescent="0.3">
      <c r="A77" s="58" t="s">
        <v>50</v>
      </c>
      <c r="B77" s="51"/>
      <c r="C77" s="51"/>
      <c r="D77" s="79">
        <v>0.02</v>
      </c>
      <c r="E77" s="16"/>
      <c r="F77"/>
      <c r="G77"/>
      <c r="H77"/>
      <c r="I77"/>
    </row>
    <row r="78" spans="1:14" x14ac:dyDescent="0.3">
      <c r="A78" s="58" t="s">
        <v>58</v>
      </c>
      <c r="B78" s="51"/>
      <c r="C78" s="51"/>
      <c r="D78" s="57"/>
      <c r="E78" s="16"/>
      <c r="F78"/>
      <c r="G78"/>
      <c r="H78"/>
      <c r="I78"/>
      <c r="K78" s="3"/>
      <c r="L78" s="3"/>
    </row>
    <row r="79" spans="1:14" s="44" customFormat="1" x14ac:dyDescent="0.3">
      <c r="A79" s="59" t="s">
        <v>16</v>
      </c>
      <c r="B79" s="77" t="s">
        <v>30</v>
      </c>
      <c r="C79" s="78" t="s">
        <v>51</v>
      </c>
      <c r="D79" s="64"/>
      <c r="E79" s="16"/>
      <c r="F79"/>
      <c r="G79"/>
      <c r="H79"/>
      <c r="I79"/>
      <c r="J79"/>
      <c r="K79" s="3"/>
      <c r="L79" s="45"/>
    </row>
    <row r="80" spans="1:14" s="10" customFormat="1" x14ac:dyDescent="0.3">
      <c r="A80" s="61" t="s">
        <v>14</v>
      </c>
      <c r="B80" s="29" t="s">
        <v>52</v>
      </c>
      <c r="C80" s="29" t="s">
        <v>52</v>
      </c>
      <c r="D80" s="65"/>
      <c r="F80" s="96" t="s">
        <v>56</v>
      </c>
      <c r="G80" s="37"/>
      <c r="H80" s="37"/>
      <c r="I80" s="37"/>
      <c r="J80" s="37"/>
      <c r="K80" s="98"/>
      <c r="L80" s="99"/>
      <c r="M80" s="33"/>
      <c r="N80" s="100"/>
    </row>
    <row r="81" spans="1:43" s="10" customFormat="1" x14ac:dyDescent="0.3">
      <c r="A81" s="48">
        <v>2017</v>
      </c>
      <c r="B81" s="49">
        <v>91398886</v>
      </c>
      <c r="C81" s="49">
        <f>B81*D$77</f>
        <v>1827977.72</v>
      </c>
      <c r="D81" s="49"/>
      <c r="E81" s="16"/>
      <c r="F81" s="96" t="s">
        <v>55</v>
      </c>
      <c r="G81" s="37"/>
      <c r="H81" s="37"/>
      <c r="I81"/>
      <c r="J81"/>
      <c r="K81" s="83"/>
      <c r="L81" s="14"/>
    </row>
    <row r="82" spans="1:43" s="10" customFormat="1" ht="19.5" customHeight="1" x14ac:dyDescent="0.3">
      <c r="A82" s="48">
        <v>2018</v>
      </c>
      <c r="B82" s="49">
        <v>89356018</v>
      </c>
      <c r="C82" s="49">
        <v>893560.18</v>
      </c>
      <c r="D82" s="49"/>
      <c r="E82" s="16"/>
      <c r="F82"/>
      <c r="G82"/>
      <c r="H82"/>
      <c r="I82"/>
      <c r="J82"/>
      <c r="K82" s="83"/>
      <c r="L82" s="14"/>
    </row>
    <row r="83" spans="1:43" s="10" customFormat="1" x14ac:dyDescent="0.3">
      <c r="A83" s="48">
        <v>2019</v>
      </c>
      <c r="B83" s="49">
        <v>73804930</v>
      </c>
      <c r="C83" s="49">
        <v>738049.3</v>
      </c>
      <c r="D83" s="49"/>
      <c r="E83" s="16"/>
      <c r="F83"/>
      <c r="G83"/>
      <c r="H83"/>
      <c r="I83"/>
      <c r="J83"/>
      <c r="K83" s="83"/>
      <c r="L83" s="14"/>
    </row>
    <row r="84" spans="1:43" s="10" customFormat="1" x14ac:dyDescent="0.3">
      <c r="A84" s="48">
        <v>2020</v>
      </c>
      <c r="B84" s="49">
        <v>80670150</v>
      </c>
      <c r="C84" s="49">
        <v>806701.5</v>
      </c>
      <c r="D84" s="49"/>
      <c r="E84" s="16"/>
      <c r="F84"/>
      <c r="G84"/>
      <c r="H84"/>
      <c r="I84"/>
      <c r="J84"/>
      <c r="K84" s="83"/>
      <c r="L84" s="14"/>
    </row>
    <row r="85" spans="1:43" s="10" customFormat="1" x14ac:dyDescent="0.3">
      <c r="A85" s="48">
        <v>2021</v>
      </c>
      <c r="B85" s="49">
        <v>73501725</v>
      </c>
      <c r="C85" s="49">
        <v>735017.25</v>
      </c>
      <c r="D85" s="49"/>
      <c r="E85" s="102"/>
      <c r="F85" s="102"/>
      <c r="G85"/>
      <c r="H85"/>
      <c r="I85"/>
      <c r="J85"/>
      <c r="K85" s="83"/>
      <c r="L85" s="14"/>
    </row>
    <row r="86" spans="1:43" s="10" customFormat="1" x14ac:dyDescent="0.3">
      <c r="A86" s="58"/>
      <c r="B86" s="42"/>
      <c r="C86" s="41" t="s">
        <v>41</v>
      </c>
      <c r="D86" s="40"/>
      <c r="E86"/>
      <c r="F86"/>
      <c r="G86"/>
      <c r="H86"/>
      <c r="I86"/>
      <c r="J86"/>
      <c r="K86" s="14"/>
      <c r="L86" s="14"/>
    </row>
    <row r="87" spans="1:43" s="10" customFormat="1" x14ac:dyDescent="0.3">
      <c r="A87" s="48"/>
      <c r="B87" s="31">
        <f>AVERAGE(B81:B85)</f>
        <v>81746341.799999997</v>
      </c>
      <c r="C87" s="49">
        <f>AVERAGE(C81:C85)</f>
        <v>1000261.1900000001</v>
      </c>
      <c r="D87" s="49"/>
      <c r="E87"/>
      <c r="F87"/>
      <c r="G87"/>
      <c r="H87"/>
      <c r="I87"/>
      <c r="J87"/>
      <c r="K87" s="14"/>
      <c r="L87" s="14"/>
    </row>
    <row r="88" spans="1:43" s="10" customFormat="1" x14ac:dyDescent="0.3">
      <c r="A88" s="48"/>
      <c r="B88" s="49"/>
      <c r="C88" s="49"/>
      <c r="D88" s="49"/>
      <c r="E88"/>
      <c r="F88"/>
      <c r="G88"/>
      <c r="H88"/>
      <c r="I88"/>
      <c r="J88"/>
      <c r="K88" s="14"/>
      <c r="L88" s="14"/>
    </row>
    <row r="89" spans="1:43" s="10" customFormat="1" x14ac:dyDescent="0.3">
      <c r="A89" s="51" t="s">
        <v>53</v>
      </c>
      <c r="B89" s="51"/>
      <c r="C89" s="51"/>
      <c r="D89" s="57"/>
      <c r="E89"/>
      <c r="F89"/>
      <c r="G89"/>
      <c r="H89"/>
      <c r="I89"/>
      <c r="J89"/>
      <c r="K89" s="14"/>
      <c r="L89" s="14"/>
    </row>
    <row r="90" spans="1:43" s="10" customFormat="1" x14ac:dyDescent="0.3">
      <c r="A90" s="59" t="s">
        <v>16</v>
      </c>
      <c r="B90" s="77" t="str">
        <f>C79</f>
        <v>Power Gain</v>
      </c>
      <c r="C90" s="78" t="str">
        <f t="shared" ref="C90:C96" si="1">L1</f>
        <v xml:space="preserve">Bulk Rate </v>
      </c>
      <c r="D90" s="64"/>
      <c r="E90"/>
      <c r="F90"/>
      <c r="G90"/>
      <c r="H90"/>
      <c r="I90"/>
      <c r="J90"/>
      <c r="K90" s="14"/>
      <c r="L90" s="14"/>
    </row>
    <row r="91" spans="1:43" s="10" customFormat="1" x14ac:dyDescent="0.3">
      <c r="A91" s="61" t="s">
        <v>14</v>
      </c>
      <c r="B91" s="77" t="str">
        <f t="shared" ref="B91:B96" si="2">C80</f>
        <v>(MWHRs)</v>
      </c>
      <c r="C91" s="78" t="str">
        <f t="shared" si="1"/>
        <v>($/MWHr)</v>
      </c>
      <c r="D91" s="65"/>
      <c r="E91"/>
      <c r="F91" s="87" t="s">
        <v>54</v>
      </c>
      <c r="G91" s="37"/>
      <c r="H91" s="37"/>
      <c r="I91" s="37"/>
      <c r="J91"/>
      <c r="K91" s="14"/>
      <c r="L91" s="14"/>
    </row>
    <row r="92" spans="1:43" s="10" customFormat="1" x14ac:dyDescent="0.3">
      <c r="A92" s="48">
        <v>2017</v>
      </c>
      <c r="B92" s="17">
        <f t="shared" si="2"/>
        <v>1827977.72</v>
      </c>
      <c r="C92" s="81">
        <f t="shared" si="1"/>
        <v>27.79027306744198</v>
      </c>
      <c r="D92" s="52">
        <f>B92*C92</f>
        <v>50799999.999999993</v>
      </c>
      <c r="E92"/>
      <c r="F92"/>
      <c r="G92"/>
      <c r="H92"/>
      <c r="I92"/>
      <c r="J92"/>
      <c r="K92" s="14"/>
      <c r="L92" s="14"/>
      <c r="AE92"/>
      <c r="AF92" s="3"/>
      <c r="AG92" s="3"/>
      <c r="AH92"/>
      <c r="AI92"/>
      <c r="AJ92"/>
      <c r="AK92"/>
      <c r="AL92"/>
      <c r="AM92"/>
      <c r="AN92"/>
      <c r="AO92"/>
      <c r="AP92"/>
      <c r="AQ92"/>
    </row>
    <row r="93" spans="1:43" s="10" customFormat="1" x14ac:dyDescent="0.3">
      <c r="A93" s="48">
        <v>2018</v>
      </c>
      <c r="B93" s="17">
        <f t="shared" si="2"/>
        <v>893560.18</v>
      </c>
      <c r="C93" s="81">
        <f t="shared" si="1"/>
        <v>29.768560188078212</v>
      </c>
      <c r="D93" s="52">
        <f t="shared" ref="D93:D96" si="3">B93*C93</f>
        <v>26600000.000000004</v>
      </c>
      <c r="E93"/>
      <c r="F93"/>
      <c r="G93"/>
      <c r="H93"/>
      <c r="I93"/>
      <c r="J93"/>
      <c r="K93" s="14"/>
      <c r="L93" s="14"/>
      <c r="AE93"/>
      <c r="AF93" s="3"/>
      <c r="AG93" s="3"/>
      <c r="AH93"/>
      <c r="AI93"/>
      <c r="AJ93"/>
      <c r="AK93"/>
      <c r="AL93"/>
      <c r="AM93"/>
      <c r="AN93"/>
      <c r="AO93"/>
      <c r="AP93"/>
      <c r="AQ93"/>
    </row>
    <row r="94" spans="1:43" s="19" customFormat="1" x14ac:dyDescent="0.3">
      <c r="A94" s="48">
        <v>2019</v>
      </c>
      <c r="B94" s="17">
        <f t="shared" si="2"/>
        <v>738049.3</v>
      </c>
      <c r="C94" s="81">
        <f t="shared" si="1"/>
        <v>35.214449766431592</v>
      </c>
      <c r="D94" s="52">
        <f t="shared" si="3"/>
        <v>25990000</v>
      </c>
      <c r="E94" s="16"/>
      <c r="F94"/>
      <c r="G94"/>
      <c r="H94"/>
      <c r="I94"/>
      <c r="J94"/>
      <c r="AE94"/>
      <c r="AF94" s="3"/>
      <c r="AG94" s="3"/>
      <c r="AH94"/>
      <c r="AI94"/>
      <c r="AJ94"/>
      <c r="AK94"/>
      <c r="AL94"/>
      <c r="AM94"/>
      <c r="AN94"/>
      <c r="AO94"/>
      <c r="AP94"/>
      <c r="AQ94"/>
    </row>
    <row r="95" spans="1:43" s="20" customFormat="1" x14ac:dyDescent="0.3">
      <c r="A95" s="48">
        <v>2020</v>
      </c>
      <c r="B95" s="17">
        <f t="shared" si="2"/>
        <v>806701.5</v>
      </c>
      <c r="C95" s="81">
        <f t="shared" si="1"/>
        <v>32.291994002738313</v>
      </c>
      <c r="D95" s="52">
        <f t="shared" si="3"/>
        <v>26050000</v>
      </c>
      <c r="E95" s="16"/>
      <c r="F95"/>
      <c r="G95"/>
      <c r="H95"/>
      <c r="I95"/>
      <c r="J95"/>
      <c r="AE95"/>
      <c r="AF95" s="3"/>
      <c r="AG95" s="3"/>
      <c r="AH95"/>
      <c r="AI95"/>
      <c r="AJ95"/>
      <c r="AK95"/>
      <c r="AL95"/>
      <c r="AM95"/>
      <c r="AN95"/>
      <c r="AO95"/>
      <c r="AP95"/>
      <c r="AQ95"/>
    </row>
    <row r="96" spans="1:43" s="20" customFormat="1" x14ac:dyDescent="0.3">
      <c r="A96" s="48">
        <v>2021</v>
      </c>
      <c r="B96" s="17">
        <f t="shared" si="2"/>
        <v>735017.25</v>
      </c>
      <c r="C96" s="81">
        <f t="shared" si="1"/>
        <v>37.287560257939525</v>
      </c>
      <c r="D96" s="52">
        <f t="shared" si="3"/>
        <v>27407000</v>
      </c>
      <c r="E96" s="16"/>
      <c r="AE96"/>
      <c r="AF96" s="3"/>
      <c r="AG96" s="3"/>
      <c r="AH96"/>
      <c r="AI96"/>
      <c r="AJ96"/>
      <c r="AK96"/>
      <c r="AL96"/>
      <c r="AM96"/>
      <c r="AN96"/>
      <c r="AO96"/>
      <c r="AP96"/>
      <c r="AQ96"/>
    </row>
    <row r="97" spans="1:43" s="20" customFormat="1" x14ac:dyDescent="0.3">
      <c r="A97" s="58"/>
      <c r="B97" s="43"/>
      <c r="C97" s="82" t="s">
        <v>41</v>
      </c>
      <c r="D97" s="40"/>
      <c r="E97" s="69">
        <f>E72</f>
        <v>1592116694.8280137</v>
      </c>
      <c r="AE97"/>
      <c r="AF97" s="3"/>
      <c r="AG97" s="3"/>
      <c r="AH97"/>
      <c r="AI97"/>
      <c r="AJ97"/>
      <c r="AK97"/>
      <c r="AL97"/>
      <c r="AM97"/>
      <c r="AN97"/>
      <c r="AO97"/>
      <c r="AP97"/>
      <c r="AQ97"/>
    </row>
    <row r="98" spans="1:43" s="20" customFormat="1" x14ac:dyDescent="0.3">
      <c r="A98" s="48"/>
      <c r="B98" s="31">
        <f>AVERAGE(B92:B96)</f>
        <v>1000261.1900000001</v>
      </c>
      <c r="C98" s="81">
        <f>AVERAGE(C92:C96)</f>
        <v>32.470567456525927</v>
      </c>
      <c r="D98" s="52">
        <f>AVERAGE(D92:D96)</f>
        <v>31369400</v>
      </c>
      <c r="E98" s="69">
        <f>D98</f>
        <v>31369400</v>
      </c>
      <c r="F98" s="87" t="s">
        <v>64</v>
      </c>
      <c r="G98" s="87"/>
      <c r="H98" s="87"/>
      <c r="I98" s="87"/>
      <c r="J98" s="87"/>
      <c r="K98" s="87"/>
      <c r="L98" s="87"/>
      <c r="M98" s="87"/>
      <c r="N98" s="87"/>
    </row>
    <row r="99" spans="1:43" x14ac:dyDescent="0.3">
      <c r="F99" s="39"/>
      <c r="G99" s="39"/>
      <c r="H99" s="39"/>
      <c r="I99" s="39"/>
      <c r="J99" s="20"/>
      <c r="K99" s="20"/>
      <c r="L99" s="20"/>
      <c r="M99" s="20"/>
    </row>
    <row r="100" spans="1:43" x14ac:dyDescent="0.3">
      <c r="E100" s="84">
        <f>SUM(E97:E99)</f>
        <v>1623486094.8280137</v>
      </c>
      <c r="F100" s="80" t="s">
        <v>57</v>
      </c>
      <c r="G100" s="97"/>
      <c r="H100" s="97"/>
      <c r="I100" s="97"/>
      <c r="J100" s="37"/>
      <c r="K100" s="37"/>
      <c r="L100" s="37"/>
      <c r="M100" s="37"/>
      <c r="N100" s="37"/>
    </row>
    <row r="104" spans="1:43" ht="19.5" thickBot="1" x14ac:dyDescent="0.35"/>
    <row r="105" spans="1:43" ht="19.5" thickTop="1" x14ac:dyDescent="0.3">
      <c r="C105" s="103" t="s">
        <v>60</v>
      </c>
      <c r="D105" s="104"/>
      <c r="E105" s="105">
        <f>E28</f>
        <v>307021563.0278281</v>
      </c>
    </row>
    <row r="106" spans="1:43" x14ac:dyDescent="0.3">
      <c r="C106" s="106" t="s">
        <v>61</v>
      </c>
      <c r="D106" s="107"/>
      <c r="E106" s="108">
        <f>E43</f>
        <v>387271260.21100521</v>
      </c>
    </row>
    <row r="107" spans="1:43" x14ac:dyDescent="0.3">
      <c r="C107" s="106" t="s">
        <v>63</v>
      </c>
      <c r="D107" s="107"/>
      <c r="E107" s="108">
        <f>E70</f>
        <v>897823871.58918035</v>
      </c>
    </row>
    <row r="108" spans="1:43" x14ac:dyDescent="0.3">
      <c r="C108" s="106"/>
      <c r="D108" s="107"/>
      <c r="E108" s="110"/>
    </row>
    <row r="109" spans="1:43" ht="19.5" thickBot="1" x14ac:dyDescent="0.35">
      <c r="C109" s="111"/>
      <c r="D109" s="112"/>
      <c r="E109" s="113">
        <f>SUM(E105:E108)</f>
        <v>1592116694.8280137</v>
      </c>
    </row>
    <row r="110" spans="1:43" ht="19.5" thickTop="1" x14ac:dyDescent="0.3"/>
    <row r="113" spans="3:4" x14ac:dyDescent="0.3">
      <c r="C113" s="106" t="s">
        <v>62</v>
      </c>
      <c r="D113" s="109">
        <f>C58</f>
        <v>22445596.789729513</v>
      </c>
    </row>
  </sheetData>
  <mergeCells count="1">
    <mergeCell ref="E85:F85"/>
  </mergeCells>
  <hyperlinks>
    <hyperlink ref="A32" r:id="rId1" location=":~:text=How%20much%20coal%20is%20burned%20to%20generate%201,electricity%2C%20enough%20coal%20to%20fill%20a%20hot%20tub." xr:uid="{07AEEC37-3B52-431B-80B3-B946E7770111}"/>
    <hyperlink ref="A48" r:id="rId2" location=":~:text=How%20much%20coal%20is%20burned%20to%20generate%201,electricity%2C%20enough%20coal%20to%20fill%20a%20hot%20tub." xr:uid="{480A4252-9200-4FB3-899A-7DC1714D422F}"/>
    <hyperlink ref="M28" r:id="rId3" xr:uid="{6DA727C5-7C61-4D9E-A164-B01EA4228360}"/>
    <hyperlink ref="M27" r:id="rId4" xr:uid="{E329631D-A6BD-480C-9A33-25F8B41B13FB}"/>
  </hyperlinks>
  <pageMargins left="0.7" right="0.7" top="0.75" bottom="0.75" header="0.3" footer="0.3"/>
  <pageSetup orientation="portrait" r:id="rId5"/>
  <ignoredErrors>
    <ignoredError sqref="E4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BPA Spill Data Reduction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Albright</dc:creator>
  <cp:lastModifiedBy>Douglas Albright</cp:lastModifiedBy>
  <dcterms:created xsi:type="dcterms:W3CDTF">2020-01-04T22:50:00Z</dcterms:created>
  <dcterms:modified xsi:type="dcterms:W3CDTF">2023-11-11T09:52:28Z</dcterms:modified>
</cp:coreProperties>
</file>