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\ITB_Sales_Pitches\"/>
    </mc:Choice>
  </mc:AlternateContent>
  <xr:revisionPtr revIDLastSave="0" documentId="8_{11EE10E7-6B6B-44A8-8F18-D72E4CF0351C}" xr6:coauthVersionLast="47" xr6:coauthVersionMax="47" xr10:uidLastSave="{00000000-0000-0000-0000-000000000000}"/>
  <bookViews>
    <workbookView xWindow="6480" yWindow="2400" windowWidth="20715" windowHeight="11505" tabRatio="602" xr2:uid="{BC929E60-B4DE-4843-8D42-FC7A55F10282}"/>
  </bookViews>
  <sheets>
    <sheet name="2% Efficiency Increase" sheetId="3" r:id="rId1"/>
    <sheet name="BPA Spill Data Reduction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E104" i="1"/>
  <c r="E108" i="1"/>
  <c r="I35" i="3"/>
  <c r="J35" i="3"/>
  <c r="I30" i="3"/>
  <c r="J30" i="3"/>
  <c r="I31" i="3"/>
  <c r="J31" i="3"/>
  <c r="I32" i="3"/>
  <c r="J32" i="3"/>
  <c r="I33" i="3"/>
  <c r="J33" i="3"/>
  <c r="J29" i="3"/>
  <c r="I29" i="3"/>
  <c r="D14" i="1" l="1"/>
  <c r="D15" i="1"/>
  <c r="D16" i="1"/>
  <c r="C51" i="1"/>
  <c r="B35" i="3"/>
  <c r="F29" i="3"/>
  <c r="D35" i="3"/>
  <c r="E35" i="3"/>
  <c r="C35" i="3"/>
  <c r="F30" i="3"/>
  <c r="G30" i="3" s="1"/>
  <c r="F31" i="3"/>
  <c r="G31" i="3" s="1"/>
  <c r="F32" i="3"/>
  <c r="G32" i="3" s="1"/>
  <c r="F33" i="3"/>
  <c r="G33" i="3" s="1"/>
  <c r="E23" i="3"/>
  <c r="A47" i="1"/>
  <c r="C90" i="1"/>
  <c r="C89" i="1"/>
  <c r="B90" i="1"/>
  <c r="B92" i="1"/>
  <c r="B93" i="1"/>
  <c r="B94" i="1"/>
  <c r="B95" i="1"/>
  <c r="B89" i="1"/>
  <c r="B86" i="1"/>
  <c r="C80" i="1"/>
  <c r="B62" i="1"/>
  <c r="B61" i="1"/>
  <c r="H29" i="3" l="1"/>
  <c r="H32" i="3"/>
  <c r="H31" i="3"/>
  <c r="G29" i="3"/>
  <c r="G35" i="3" s="1"/>
  <c r="H30" i="3"/>
  <c r="H33" i="3"/>
  <c r="F35" i="3"/>
  <c r="C86" i="1"/>
  <c r="B91" i="1"/>
  <c r="H35" i="3" l="1"/>
  <c r="B97" i="1"/>
  <c r="E3" i="1" l="1"/>
  <c r="B12" i="1"/>
  <c r="L3" i="1" l="1"/>
  <c r="C91" i="1" s="1"/>
  <c r="D91" i="1" s="1"/>
  <c r="B16" i="1" l="1"/>
  <c r="B15" i="1"/>
  <c r="B14" i="1"/>
  <c r="B13" i="1"/>
  <c r="K7" i="1"/>
  <c r="C16" i="1" s="1"/>
  <c r="I7" i="1"/>
  <c r="E7" i="1"/>
  <c r="K6" i="1"/>
  <c r="C15" i="1" s="1"/>
  <c r="I6" i="1"/>
  <c r="E6" i="1"/>
  <c r="K5" i="1"/>
  <c r="J5" i="1" s="1"/>
  <c r="I5" i="1"/>
  <c r="E5" i="1"/>
  <c r="K4" i="1"/>
  <c r="J4" i="1" s="1"/>
  <c r="I4" i="1"/>
  <c r="E4" i="1"/>
  <c r="K3" i="1"/>
  <c r="C12" i="1" s="1"/>
  <c r="I3" i="1"/>
  <c r="L5" i="1" l="1"/>
  <c r="C93" i="1" s="1"/>
  <c r="D93" i="1" s="1"/>
  <c r="L4" i="1"/>
  <c r="C92" i="1" s="1"/>
  <c r="L6" i="1"/>
  <c r="C94" i="1" s="1"/>
  <c r="D94" i="1" s="1"/>
  <c r="C22" i="1"/>
  <c r="L7" i="1"/>
  <c r="C95" i="1" s="1"/>
  <c r="D95" i="1" s="1"/>
  <c r="B25" i="1"/>
  <c r="B40" i="1" s="1"/>
  <c r="D12" i="1"/>
  <c r="B22" i="1" s="1"/>
  <c r="B26" i="1"/>
  <c r="B41" i="1" s="1"/>
  <c r="J3" i="1"/>
  <c r="J7" i="1"/>
  <c r="C14" i="1"/>
  <c r="B18" i="1"/>
  <c r="J6" i="1"/>
  <c r="C13" i="1"/>
  <c r="D92" i="1" l="1"/>
  <c r="D97" i="1" s="1"/>
  <c r="E97" i="1" s="1"/>
  <c r="C97" i="1"/>
  <c r="C18" i="1"/>
  <c r="C23" i="1"/>
  <c r="C26" i="1"/>
  <c r="D26" i="1" s="1"/>
  <c r="C25" i="1"/>
  <c r="D25" i="1" s="1"/>
  <c r="C24" i="1"/>
  <c r="D13" i="1"/>
  <c r="B23" i="1" s="1"/>
  <c r="B38" i="1" s="1"/>
  <c r="B24" i="1"/>
  <c r="B39" i="1" s="1"/>
  <c r="C39" i="1" s="1"/>
  <c r="B53" i="1" s="1"/>
  <c r="C53" i="1" s="1"/>
  <c r="B65" i="1" s="1"/>
  <c r="C65" i="1" s="1"/>
  <c r="C40" i="1"/>
  <c r="B54" i="1" s="1"/>
  <c r="C54" i="1" s="1"/>
  <c r="B66" i="1" s="1"/>
  <c r="C66" i="1" s="1"/>
  <c r="C41" i="1"/>
  <c r="B55" i="1" s="1"/>
  <c r="C55" i="1" s="1"/>
  <c r="B67" i="1" s="1"/>
  <c r="C67" i="1" s="1"/>
  <c r="C28" i="1" l="1"/>
  <c r="D39" i="1"/>
  <c r="D41" i="1"/>
  <c r="D40" i="1"/>
  <c r="D24" i="1"/>
  <c r="D18" i="1"/>
  <c r="D23" i="1" l="1"/>
  <c r="C38" i="1" l="1"/>
  <c r="B52" i="1" l="1"/>
  <c r="D38" i="1"/>
  <c r="C52" i="1" l="1"/>
  <c r="B64" i="1" l="1"/>
  <c r="C64" i="1" l="1"/>
  <c r="B28" i="1"/>
  <c r="D22" i="1"/>
  <c r="D28" i="1" s="1"/>
  <c r="E28" i="1" s="1"/>
  <c r="B37" i="1"/>
  <c r="B43" i="1" l="1"/>
  <c r="C37" i="1"/>
  <c r="B51" i="1" s="1"/>
  <c r="B57" i="1" s="1"/>
  <c r="D37" i="1" l="1"/>
  <c r="D43" i="1" s="1"/>
  <c r="E43" i="1" s="1"/>
  <c r="E105" i="1" s="1"/>
  <c r="C43" i="1"/>
  <c r="C57" i="1"/>
  <c r="B63" i="1"/>
  <c r="B69" i="1" l="1"/>
  <c r="C63" i="1"/>
  <c r="C69" i="1" l="1"/>
  <c r="E69" i="1" s="1"/>
  <c r="E71" i="1" l="1"/>
  <c r="E96" i="1" s="1"/>
  <c r="E99" i="1" s="1"/>
  <c r="E106" i="1"/>
</calcChain>
</file>

<file path=xl/sharedStrings.xml><?xml version="1.0" encoding="utf-8"?>
<sst xmlns="http://schemas.openxmlformats.org/spreadsheetml/2006/main" count="145" uniqueCount="85">
  <si>
    <t xml:space="preserve">   Year</t>
  </si>
  <si>
    <t>Spill Plants</t>
  </si>
  <si>
    <t>Others</t>
  </si>
  <si>
    <t>Total</t>
  </si>
  <si>
    <t>Percent Spill</t>
  </si>
  <si>
    <t>Spill Flow</t>
  </si>
  <si>
    <t>(kcfs)</t>
  </si>
  <si>
    <t>Turbine flow</t>
  </si>
  <si>
    <t>(MWHrs)</t>
  </si>
  <si>
    <t>Spill to gen ratio</t>
  </si>
  <si>
    <t>(%)</t>
  </si>
  <si>
    <t xml:space="preserve">Bulk Rate </t>
  </si>
  <si>
    <t>($/MWHr)</t>
  </si>
  <si>
    <t>Spill Percent</t>
  </si>
  <si>
    <t>(ad)</t>
  </si>
  <si>
    <t>Total Revenue</t>
  </si>
  <si>
    <t>Year</t>
  </si>
  <si>
    <t>Calculated</t>
  </si>
  <si>
    <t>(tons)</t>
  </si>
  <si>
    <t>Lost Revenue</t>
  </si>
  <si>
    <t>Cost of CCS</t>
  </si>
  <si>
    <t>and it takes This Much coal to make a MWHr</t>
  </si>
  <si>
    <t>Tons/MWHr</t>
  </si>
  <si>
    <t xml:space="preserve">Coal for makeup </t>
  </si>
  <si>
    <t>Coal Cost</t>
  </si>
  <si>
    <t>(USD)</t>
  </si>
  <si>
    <t>Turbine Pct</t>
  </si>
  <si>
    <t>Per ton</t>
  </si>
  <si>
    <t xml:space="preserve"> </t>
  </si>
  <si>
    <t>And then that coal must be paid for at:</t>
  </si>
  <si>
    <t>Total Power</t>
  </si>
  <si>
    <t xml:space="preserve">That coal releases Carbon Dioxide at </t>
  </si>
  <si>
    <t>pounds CO2 per ton of coal</t>
  </si>
  <si>
    <t>Tons C02 Per ton of coal</t>
  </si>
  <si>
    <t>Burning that coal produces Carbon Dioxide</t>
  </si>
  <si>
    <t>($$$)</t>
  </si>
  <si>
    <t>(Total MWHrs)</t>
  </si>
  <si>
    <t>Lost Power</t>
  </si>
  <si>
    <r>
      <t>CO</t>
    </r>
    <r>
      <rPr>
        <b/>
        <vertAlign val="subscript"/>
        <sz val="14"/>
        <rFont val="Times New Roman"/>
        <family val="1"/>
      </rPr>
      <t>2</t>
    </r>
    <r>
      <rPr>
        <b/>
        <sz val="14"/>
        <rFont val="Times New Roman"/>
        <family val="1"/>
      </rPr>
      <t xml:space="preserve"> Emissions</t>
    </r>
  </si>
  <si>
    <t>Averages</t>
  </si>
  <si>
    <t>Carbon Capture and Sequestration (CCS)</t>
  </si>
  <si>
    <t xml:space="preserve">To avoid carbon emissions, use </t>
  </si>
  <si>
    <t>Cost/ton</t>
  </si>
  <si>
    <t>for CSS</t>
  </si>
  <si>
    <t>The percentage of total power that gets spilled is calculated.</t>
  </si>
  <si>
    <t>Total impact of not index testing and optimizing USACE Columbia River Kaplans</t>
  </si>
  <si>
    <t>Original government forecast for efficiency increase was</t>
  </si>
  <si>
    <t>Power Gain</t>
  </si>
  <si>
    <t>(MWHRs)</t>
  </si>
  <si>
    <t>Compute revenue gain from efficiency increase.</t>
  </si>
  <si>
    <t>This added revenue to the stakeholders is lost.</t>
  </si>
  <si>
    <t>so this should be added to the total.</t>
  </si>
  <si>
    <t>The original objective was index testing and optimizing the 3-D Cam to get the typical 2% efficiency gain</t>
  </si>
  <si>
    <t>Compute power gain:</t>
  </si>
  <si>
    <t>https://www.freeingenergy.com/how-much-co2-and-other-pollutants-come-from-burning-coal/</t>
  </si>
  <si>
    <t>Wasted power</t>
  </si>
  <si>
    <t>CCS</t>
  </si>
  <si>
    <t>How much CO2 and pollution comes from burning coal?</t>
  </si>
  <si>
    <t>Effy Increase</t>
  </si>
  <si>
    <t>Coal to</t>
  </si>
  <si>
    <t>make 2%</t>
  </si>
  <si>
    <t>(Tons)</t>
  </si>
  <si>
    <t>Cost of</t>
  </si>
  <si>
    <t xml:space="preserve">Coal </t>
  </si>
  <si>
    <t>CO2 Produced</t>
  </si>
  <si>
    <t>by generation</t>
  </si>
  <si>
    <t>2% of Total</t>
  </si>
  <si>
    <t>Added Power</t>
  </si>
  <si>
    <t>It takes This Much coal to make a MWHr of Electricity</t>
  </si>
  <si>
    <t>pounds CO2 per ton of coal or:</t>
  </si>
  <si>
    <t>That coal releases Carbon Dioxide at :</t>
  </si>
  <si>
    <t xml:space="preserve">     Cost to remove Carbon Dioxide</t>
  </si>
  <si>
    <t>&lt;==</t>
  </si>
  <si>
    <t>&lt;== Lost revenue is calculated from spilled power at bulk rate.</t>
  </si>
  <si>
    <t>&lt;== Replacement electricity is generated with coal that is not free…</t>
  </si>
  <si>
    <t xml:space="preserve">&lt;== Carbon Dioxide byproduct of burning coal that must be dealt with to </t>
  </si>
  <si>
    <t>comply with Carbon Neutrality.</t>
  </si>
  <si>
    <t>To get net-zero performance, Carbon Capture and Sequestration (CCS)</t>
  </si>
  <si>
    <r>
      <t>can remove CO</t>
    </r>
    <r>
      <rPr>
        <b/>
        <vertAlign val="subscript"/>
        <sz val="14"/>
        <color theme="1"/>
        <rFont val="times"/>
      </rPr>
      <t>2</t>
    </r>
    <r>
      <rPr>
        <b/>
        <sz val="14"/>
        <color theme="1"/>
        <rFont val="times"/>
      </rPr>
      <t xml:space="preserve"> from Flue Gas streams in coal fired generators.</t>
    </r>
  </si>
  <si>
    <t xml:space="preserve"> MWHrs</t>
  </si>
  <si>
    <t>Cost of a ton of coal</t>
  </si>
  <si>
    <t>coal purchases</t>
  </si>
  <si>
    <t>Total Cost</t>
  </si>
  <si>
    <t>Revenue gain from the 2% efficiency gain predicted by government engineers from index testing FCRPS Kaplan turbines is also lost.</t>
  </si>
  <si>
    <t>Total impact of neglect of index testing and optimizing these USACE mainstem Columbia River Kaplan turbines.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</si>
</sst>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&quot;$&quot;#,##0.00"/>
    <numFmt numFmtId="165" formatCode="&quot;$&quot;#,##0"/>
    <numFmt numFmtId="166" formatCode="0.0%"/>
    <numFmt numFmtId="167" formatCode="0.000"/>
  </numFmts>
  <fonts count="2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rgb="FF3F3F3F"/>
      <name val="Times New Roman"/>
      <family val="2"/>
    </font>
    <font>
      <b/>
      <sz val="14"/>
      <color theme="0"/>
      <name val="Times New Roman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times"/>
    </font>
    <font>
      <b/>
      <sz val="14"/>
      <name val="Times New Roman"/>
      <family val="1"/>
    </font>
    <font>
      <b/>
      <vertAlign val="subscript"/>
      <sz val="14"/>
      <name val="Times New Roman"/>
      <family val="1"/>
    </font>
    <font>
      <sz val="14"/>
      <color theme="1"/>
      <name val="times"/>
    </font>
    <font>
      <b/>
      <u/>
      <sz val="14"/>
      <color theme="10"/>
      <name val="Times New Roman"/>
      <family val="1"/>
    </font>
    <font>
      <b/>
      <u/>
      <sz val="14"/>
      <color theme="10"/>
      <name val="times"/>
    </font>
    <font>
      <b/>
      <sz val="14"/>
      <name val="times"/>
    </font>
    <font>
      <b/>
      <vertAlign val="subscript"/>
      <sz val="14"/>
      <color theme="1"/>
      <name val="times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5" borderId="1" applyNumberFormat="0" applyAlignment="0" applyProtection="0"/>
    <xf numFmtId="0" fontId="5" fillId="6" borderId="2" applyNumberFormat="0" applyAlignment="0" applyProtection="0"/>
    <xf numFmtId="0" fontId="6" fillId="7" borderId="3" applyNumberFormat="0" applyAlignment="0" applyProtection="0"/>
    <xf numFmtId="0" fontId="12" fillId="0" borderId="0" applyNumberFormat="0" applyFill="0" applyBorder="0" applyAlignment="0" applyProtection="0"/>
  </cellStyleXfs>
  <cellXfs count="136">
    <xf numFmtId="0" fontId="0" fillId="0" borderId="0" xfId="0"/>
    <xf numFmtId="3" fontId="0" fillId="0" borderId="0" xfId="0" applyNumberFormat="1"/>
    <xf numFmtId="0" fontId="3" fillId="0" borderId="0" xfId="0" applyFont="1"/>
    <xf numFmtId="0" fontId="8" fillId="0" borderId="0" xfId="0" applyFont="1"/>
    <xf numFmtId="3" fontId="8" fillId="0" borderId="0" xfId="0" applyNumberFormat="1" applyFont="1"/>
    <xf numFmtId="3" fontId="7" fillId="4" borderId="0" xfId="2" applyNumberFormat="1" applyFont="1" applyFill="1" applyAlignment="1">
      <alignment horizontal="center"/>
    </xf>
    <xf numFmtId="3" fontId="7" fillId="4" borderId="0" xfId="0" applyNumberFormat="1" applyFont="1" applyFill="1" applyAlignment="1">
      <alignment horizontal="center"/>
    </xf>
    <xf numFmtId="3" fontId="10" fillId="0" borderId="0" xfId="0" applyNumberFormat="1" applyFont="1" applyAlignment="1">
      <alignment horizontal="center"/>
    </xf>
    <xf numFmtId="1" fontId="0" fillId="0" borderId="0" xfId="0" applyNumberFormat="1"/>
    <xf numFmtId="1" fontId="8" fillId="0" borderId="0" xfId="0" applyNumberFormat="1" applyFont="1"/>
    <xf numFmtId="0" fontId="11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/>
    <xf numFmtId="3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7" fillId="9" borderId="0" xfId="0" applyFont="1" applyFill="1" applyAlignment="1">
      <alignment horizontal="center"/>
    </xf>
    <xf numFmtId="9" fontId="10" fillId="0" borderId="0" xfId="0" applyNumberFormat="1" applyFont="1" applyAlignment="1">
      <alignment horizontal="center"/>
    </xf>
    <xf numFmtId="4" fontId="8" fillId="0" borderId="0" xfId="0" applyNumberFormat="1" applyFont="1"/>
    <xf numFmtId="164" fontId="8" fillId="0" borderId="0" xfId="0" applyNumberFormat="1" applyFont="1"/>
    <xf numFmtId="0" fontId="12" fillId="0" borderId="0" xfId="6"/>
    <xf numFmtId="10" fontId="11" fillId="0" borderId="0" xfId="0" applyNumberFormat="1" applyFont="1"/>
    <xf numFmtId="1" fontId="14" fillId="2" borderId="0" xfId="1" applyNumberFormat="1" applyFont="1" applyAlignment="1">
      <alignment horizontal="center"/>
    </xf>
    <xf numFmtId="3" fontId="14" fillId="2" borderId="0" xfId="1" applyNumberFormat="1" applyFont="1" applyAlignment="1">
      <alignment horizontal="center"/>
    </xf>
    <xf numFmtId="0" fontId="11" fillId="9" borderId="0" xfId="0" applyFont="1" applyFill="1" applyAlignment="1">
      <alignment horizontal="center"/>
    </xf>
    <xf numFmtId="1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10" fontId="14" fillId="0" borderId="1" xfId="3" applyNumberFormat="1" applyFont="1" applyFill="1" applyAlignment="1">
      <alignment horizontal="center"/>
    </xf>
    <xf numFmtId="0" fontId="13" fillId="10" borderId="0" xfId="0" applyFont="1" applyFill="1" applyAlignment="1">
      <alignment horizontal="center"/>
    </xf>
    <xf numFmtId="165" fontId="8" fillId="0" borderId="0" xfId="0" applyNumberFormat="1" applyFont="1"/>
    <xf numFmtId="165" fontId="0" fillId="0" borderId="0" xfId="0" applyNumberFormat="1"/>
    <xf numFmtId="166" fontId="10" fillId="0" borderId="0" xfId="0" applyNumberFormat="1" applyFont="1" applyAlignment="1">
      <alignment horizontal="center"/>
    </xf>
    <xf numFmtId="0" fontId="0" fillId="10" borderId="0" xfId="0" applyFill="1"/>
    <xf numFmtId="165" fontId="12" fillId="0" borderId="0" xfId="6" applyNumberFormat="1" applyAlignment="1">
      <alignment horizontal="center"/>
    </xf>
    <xf numFmtId="3" fontId="13" fillId="0" borderId="0" xfId="0" applyNumberFormat="1" applyFont="1"/>
    <xf numFmtId="3" fontId="14" fillId="8" borderId="0" xfId="0" applyNumberFormat="1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165" fontId="11" fillId="8" borderId="0" xfId="0" applyNumberFormat="1" applyFont="1" applyFill="1"/>
    <xf numFmtId="165" fontId="11" fillId="8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3" fontId="14" fillId="3" borderId="0" xfId="2" applyNumberFormat="1" applyFont="1" applyAlignment="1">
      <alignment horizontal="center"/>
    </xf>
    <xf numFmtId="1" fontId="14" fillId="2" borderId="0" xfId="1" quotePrefix="1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4" fillId="2" borderId="0" xfId="1" quotePrefix="1" applyNumberFormat="1" applyFont="1" applyAlignment="1">
      <alignment horizontal="center"/>
    </xf>
    <xf numFmtId="0" fontId="11" fillId="8" borderId="0" xfId="0" applyFont="1" applyFill="1"/>
    <xf numFmtId="165" fontId="11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0" fontId="11" fillId="0" borderId="0" xfId="0" applyNumberFormat="1" applyFont="1" applyAlignment="1">
      <alignment horizontal="center"/>
    </xf>
    <xf numFmtId="165" fontId="11" fillId="0" borderId="0" xfId="0" applyNumberFormat="1" applyFont="1"/>
    <xf numFmtId="1" fontId="11" fillId="0" borderId="0" xfId="0" applyNumberFormat="1" applyFont="1"/>
    <xf numFmtId="3" fontId="11" fillId="8" borderId="0" xfId="0" applyNumberFormat="1" applyFont="1" applyFill="1"/>
    <xf numFmtId="1" fontId="11" fillId="8" borderId="0" xfId="0" applyNumberFormat="1" applyFont="1" applyFill="1"/>
    <xf numFmtId="1" fontId="14" fillId="9" borderId="0" xfId="1" applyNumberFormat="1" applyFont="1" applyFill="1" applyAlignment="1">
      <alignment horizontal="center"/>
    </xf>
    <xf numFmtId="3" fontId="14" fillId="9" borderId="0" xfId="1" applyNumberFormat="1" applyFont="1" applyFill="1" applyAlignment="1">
      <alignment horizontal="center"/>
    </xf>
    <xf numFmtId="1" fontId="14" fillId="9" borderId="1" xfId="1" applyNumberFormat="1" applyFont="1" applyFill="1" applyBorder="1" applyAlignment="1">
      <alignment horizontal="center"/>
    </xf>
    <xf numFmtId="3" fontId="14" fillId="9" borderId="1" xfId="1" applyNumberFormat="1" applyFont="1" applyFill="1" applyBorder="1" applyAlignment="1">
      <alignment horizontal="center"/>
    </xf>
    <xf numFmtId="0" fontId="14" fillId="9" borderId="0" xfId="0" applyFont="1" applyFill="1" applyAlignment="1">
      <alignment horizontal="center"/>
    </xf>
    <xf numFmtId="0" fontId="11" fillId="9" borderId="0" xfId="0" applyFont="1" applyFill="1"/>
    <xf numFmtId="6" fontId="14" fillId="9" borderId="1" xfId="3" applyNumberFormat="1" applyFont="1" applyFill="1"/>
    <xf numFmtId="1" fontId="10" fillId="0" borderId="0" xfId="0" applyNumberFormat="1" applyFont="1"/>
    <xf numFmtId="0" fontId="12" fillId="0" borderId="0" xfId="6" applyAlignment="1"/>
    <xf numFmtId="165" fontId="11" fillId="11" borderId="0" xfId="0" applyNumberFormat="1" applyFont="1" applyFill="1"/>
    <xf numFmtId="0" fontId="11" fillId="11" borderId="0" xfId="0" applyFont="1" applyFill="1"/>
    <xf numFmtId="3" fontId="11" fillId="11" borderId="0" xfId="0" applyNumberFormat="1" applyFont="1" applyFill="1"/>
    <xf numFmtId="0" fontId="0" fillId="11" borderId="0" xfId="0" applyFill="1"/>
    <xf numFmtId="165" fontId="13" fillId="11" borderId="0" xfId="0" applyNumberFormat="1" applyFont="1" applyFill="1" applyAlignment="1">
      <alignment horizontal="center"/>
    </xf>
    <xf numFmtId="165" fontId="11" fillId="11" borderId="0" xfId="0" applyNumberFormat="1" applyFont="1" applyFill="1" applyAlignment="1">
      <alignment horizontal="center"/>
    </xf>
    <xf numFmtId="3" fontId="11" fillId="11" borderId="0" xfId="0" applyNumberFormat="1" applyFont="1" applyFill="1" applyAlignment="1">
      <alignment horizontal="center"/>
    </xf>
    <xf numFmtId="1" fontId="17" fillId="8" borderId="0" xfId="6" applyNumberFormat="1" applyFont="1" applyFill="1"/>
    <xf numFmtId="3" fontId="11" fillId="9" borderId="0" xfId="0" applyNumberFormat="1" applyFont="1" applyFill="1" applyAlignment="1">
      <alignment horizontal="center"/>
    </xf>
    <xf numFmtId="10" fontId="11" fillId="9" borderId="0" xfId="0" applyNumberFormat="1" applyFont="1" applyFill="1" applyAlignment="1">
      <alignment horizontal="center"/>
    </xf>
    <xf numFmtId="10" fontId="11" fillId="10" borderId="0" xfId="0" applyNumberFormat="1" applyFont="1" applyFill="1"/>
    <xf numFmtId="3" fontId="11" fillId="10" borderId="0" xfId="0" applyNumberFormat="1" applyFont="1" applyFill="1"/>
    <xf numFmtId="164" fontId="11" fillId="0" borderId="0" xfId="0" applyNumberFormat="1" applyFont="1" applyAlignment="1">
      <alignment horizontal="center"/>
    </xf>
    <xf numFmtId="164" fontId="11" fillId="8" borderId="0" xfId="0" applyNumberFormat="1" applyFont="1" applyFill="1" applyAlignment="1">
      <alignment horizontal="center"/>
    </xf>
    <xf numFmtId="0" fontId="10" fillId="0" borderId="0" xfId="0" applyFont="1"/>
    <xf numFmtId="165" fontId="11" fillId="12" borderId="0" xfId="0" applyNumberFormat="1" applyFont="1" applyFill="1"/>
    <xf numFmtId="165" fontId="14" fillId="5" borderId="1" xfId="3" applyNumberFormat="1" applyFont="1"/>
    <xf numFmtId="167" fontId="14" fillId="5" borderId="1" xfId="3" applyNumberFormat="1" applyFont="1"/>
    <xf numFmtId="0" fontId="13" fillId="10" borderId="0" xfId="0" applyFont="1" applyFill="1"/>
    <xf numFmtId="0" fontId="8" fillId="10" borderId="0" xfId="0" applyFont="1" applyFill="1"/>
    <xf numFmtId="3" fontId="8" fillId="10" borderId="0" xfId="0" applyNumberFormat="1" applyFont="1" applyFill="1"/>
    <xf numFmtId="0" fontId="16" fillId="10" borderId="0" xfId="0" applyFont="1" applyFill="1"/>
    <xf numFmtId="0" fontId="9" fillId="10" borderId="0" xfId="0" applyFont="1" applyFill="1"/>
    <xf numFmtId="3" fontId="9" fillId="10" borderId="0" xfId="0" applyNumberFormat="1" applyFont="1" applyFill="1"/>
    <xf numFmtId="4" fontId="9" fillId="10" borderId="0" xfId="0" applyNumberFormat="1" applyFont="1" applyFill="1"/>
    <xf numFmtId="3" fontId="14" fillId="5" borderId="1" xfId="3" applyNumberFormat="1" applyFont="1"/>
    <xf numFmtId="165" fontId="11" fillId="13" borderId="0" xfId="0" applyNumberFormat="1" applyFont="1" applyFill="1"/>
    <xf numFmtId="0" fontId="11" fillId="10" borderId="0" xfId="0" applyFont="1" applyFill="1"/>
    <xf numFmtId="3" fontId="0" fillId="10" borderId="0" xfId="0" applyNumberFormat="1" applyFill="1"/>
    <xf numFmtId="0" fontId="10" fillId="10" borderId="0" xfId="0" applyFont="1" applyFill="1"/>
    <xf numFmtId="0" fontId="10" fillId="10" borderId="0" xfId="0" applyFont="1" applyFill="1" applyAlignment="1">
      <alignment horizontal="center"/>
    </xf>
    <xf numFmtId="0" fontId="11" fillId="10" borderId="0" xfId="0" applyFont="1" applyFill="1" applyAlignment="1">
      <alignment horizontal="center"/>
    </xf>
    <xf numFmtId="164" fontId="14" fillId="5" borderId="1" xfId="3" applyNumberFormat="1" applyFont="1"/>
    <xf numFmtId="164" fontId="13" fillId="0" borderId="0" xfId="0" applyNumberFormat="1" applyFont="1"/>
    <xf numFmtId="1" fontId="14" fillId="9" borderId="0" xfId="1" quotePrefix="1" applyNumberFormat="1" applyFont="1" applyFill="1" applyAlignment="1">
      <alignment horizontal="center"/>
    </xf>
    <xf numFmtId="3" fontId="14" fillId="9" borderId="0" xfId="1" quotePrefix="1" applyNumberFormat="1" applyFont="1" applyFill="1" applyAlignment="1">
      <alignment horizontal="center"/>
    </xf>
    <xf numFmtId="3" fontId="14" fillId="9" borderId="0" xfId="2" applyNumberFormat="1" applyFont="1" applyFill="1" applyAlignment="1">
      <alignment horizontal="center"/>
    </xf>
    <xf numFmtId="3" fontId="13" fillId="14" borderId="0" xfId="0" applyNumberFormat="1" applyFont="1" applyFill="1" applyAlignment="1">
      <alignment horizontal="center"/>
    </xf>
    <xf numFmtId="165" fontId="13" fillId="14" borderId="0" xfId="0" applyNumberFormat="1" applyFont="1" applyFill="1" applyAlignment="1">
      <alignment horizontal="center"/>
    </xf>
    <xf numFmtId="1" fontId="18" fillId="8" borderId="0" xfId="6" applyNumberFormat="1" applyFont="1" applyFill="1"/>
    <xf numFmtId="0" fontId="13" fillId="8" borderId="0" xfId="0" applyFont="1" applyFill="1"/>
    <xf numFmtId="167" fontId="19" fillId="5" borderId="1" xfId="3" applyNumberFormat="1" applyFont="1"/>
    <xf numFmtId="165" fontId="19" fillId="5" borderId="1" xfId="3" applyNumberFormat="1" applyFont="1"/>
    <xf numFmtId="0" fontId="13" fillId="8" borderId="0" xfId="0" applyFont="1" applyFill="1" applyAlignment="1">
      <alignment horizontal="center"/>
    </xf>
    <xf numFmtId="1" fontId="13" fillId="8" borderId="0" xfId="0" applyNumberFormat="1" applyFont="1" applyFill="1"/>
    <xf numFmtId="3" fontId="19" fillId="5" borderId="1" xfId="3" applyNumberFormat="1" applyFont="1"/>
    <xf numFmtId="3" fontId="13" fillId="8" borderId="0" xfId="0" applyNumberFormat="1" applyFont="1" applyFill="1"/>
    <xf numFmtId="6" fontId="13" fillId="0" borderId="0" xfId="0" applyNumberFormat="1" applyFont="1"/>
    <xf numFmtId="3" fontId="19" fillId="15" borderId="0" xfId="1" applyNumberFormat="1" applyFont="1" applyFill="1" applyAlignment="1"/>
    <xf numFmtId="0" fontId="19" fillId="15" borderId="0" xfId="1" applyFont="1" applyFill="1" applyAlignment="1"/>
    <xf numFmtId="0" fontId="19" fillId="15" borderId="0" xfId="0" applyFont="1" applyFill="1"/>
    <xf numFmtId="3" fontId="19" fillId="15" borderId="0" xfId="0" applyNumberFormat="1" applyFont="1" applyFill="1"/>
    <xf numFmtId="0" fontId="14" fillId="0" borderId="0" xfId="0" applyFont="1"/>
    <xf numFmtId="165" fontId="19" fillId="0" borderId="0" xfId="0" applyNumberFormat="1" applyFont="1" applyAlignment="1">
      <alignment horizontal="center"/>
    </xf>
    <xf numFmtId="165" fontId="13" fillId="0" borderId="0" xfId="0" applyNumberFormat="1" applyFont="1"/>
    <xf numFmtId="3" fontId="13" fillId="10" borderId="0" xfId="0" applyNumberFormat="1" applyFont="1" applyFill="1"/>
    <xf numFmtId="165" fontId="13" fillId="10" borderId="0" xfId="0" applyNumberFormat="1" applyFont="1" applyFill="1"/>
    <xf numFmtId="0" fontId="11" fillId="0" borderId="4" xfId="0" applyFont="1" applyBorder="1"/>
    <xf numFmtId="0" fontId="11" fillId="0" borderId="6" xfId="0" applyFont="1" applyBorder="1"/>
    <xf numFmtId="3" fontId="0" fillId="0" borderId="7" xfId="0" applyNumberFormat="1" applyBorder="1"/>
    <xf numFmtId="3" fontId="11" fillId="0" borderId="8" xfId="0" applyNumberFormat="1" applyFont="1" applyBorder="1"/>
    <xf numFmtId="165" fontId="13" fillId="0" borderId="7" xfId="0" applyNumberFormat="1" applyFont="1" applyBorder="1" applyAlignment="1">
      <alignment horizontal="center"/>
    </xf>
    <xf numFmtId="165" fontId="13" fillId="0" borderId="10" xfId="0" applyNumberFormat="1" applyFont="1" applyBorder="1"/>
    <xf numFmtId="3" fontId="13" fillId="0" borderId="5" xfId="0" applyNumberFormat="1" applyFont="1" applyBorder="1"/>
    <xf numFmtId="3" fontId="13" fillId="0" borderId="7" xfId="0" applyNumberFormat="1" applyFont="1" applyBorder="1"/>
    <xf numFmtId="165" fontId="13" fillId="0" borderId="11" xfId="0" applyNumberFormat="1" applyFont="1" applyBorder="1"/>
    <xf numFmtId="3" fontId="13" fillId="0" borderId="9" xfId="0" applyNumberFormat="1" applyFont="1" applyBorder="1"/>
    <xf numFmtId="0" fontId="0" fillId="0" borderId="0" xfId="0"/>
  </cellXfs>
  <cellStyles count="7">
    <cellStyle name="Check Cell" xfId="5" builtinId="23" customBuiltin="1"/>
    <cellStyle name="Good" xfId="1" builtinId="26"/>
    <cellStyle name="Hyperlink" xfId="6" builtinId="8"/>
    <cellStyle name="Input" xfId="3" builtinId="20"/>
    <cellStyle name="Neutral" xfId="2" builtinId="28"/>
    <cellStyle name="Normal" xfId="0" builtinId="0"/>
    <cellStyle name="Output" xfId="4" builtinId="21" customBuiltin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reeingenergy.com/how-much-co2-and-other-pollutants-come-from-burning-coal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reeingenergy.com/how-much-co2-and-other-pollutants-come-from-burning-coal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489100</xdr:colOff>
      <xdr:row>5</xdr:row>
      <xdr:rowOff>179916</xdr:rowOff>
    </xdr:from>
    <xdr:to>
      <xdr:col>8</xdr:col>
      <xdr:colOff>709222</xdr:colOff>
      <xdr:row>14</xdr:row>
      <xdr:rowOff>217259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AC9A26-738D-4BBF-A050-964AD3113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06881" y="7228416"/>
          <a:ext cx="1303590" cy="1823281"/>
        </a:xfrm>
        <a:prstGeom prst="rect">
          <a:avLst/>
        </a:prstGeom>
      </xdr:spPr>
    </xdr:pic>
    <xdr:clientData/>
  </xdr:twoCellAnchor>
  <xdr:twoCellAnchor editAs="oneCell">
    <xdr:from>
      <xdr:col>0</xdr:col>
      <xdr:colOff>158864</xdr:colOff>
      <xdr:row>0</xdr:row>
      <xdr:rowOff>160677</xdr:rowOff>
    </xdr:from>
    <xdr:to>
      <xdr:col>7</xdr:col>
      <xdr:colOff>944533</xdr:colOff>
      <xdr:row>16</xdr:row>
      <xdr:rowOff>23018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0A6EFF-5982-48E9-90A8-C838A613C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864" y="6256677"/>
          <a:ext cx="9048607" cy="30770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5</xdr:col>
      <xdr:colOff>895996</xdr:colOff>
      <xdr:row>70</xdr:row>
      <xdr:rowOff>115159</xdr:rowOff>
    </xdr:to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B62E98-EF59-46BE-9DC1-BF3E3D82D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15313" y="17895094"/>
          <a:ext cx="6908652" cy="5806347"/>
        </a:xfrm>
        <a:prstGeom prst="rect">
          <a:avLst/>
        </a:prstGeom>
        <a:scene3d>
          <a:camera prst="orthographicFront"/>
          <a:lightRig rig="threePt" dir="t"/>
        </a:scene3d>
        <a:sp3d contourW="6350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252058</xdr:colOff>
      <xdr:row>14</xdr:row>
      <xdr:rowOff>44618</xdr:rowOff>
    </xdr:from>
    <xdr:to>
      <xdr:col>13</xdr:col>
      <xdr:colOff>948430</xdr:colOff>
      <xdr:row>21</xdr:row>
      <xdr:rowOff>205353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0E19DA-7C5A-4DCF-B542-3DDF3D37E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1058" y="3378368"/>
          <a:ext cx="1302508" cy="1857917"/>
        </a:xfrm>
        <a:prstGeom prst="rect">
          <a:avLst/>
        </a:prstGeom>
      </xdr:spPr>
    </xdr:pic>
    <xdr:clientData/>
  </xdr:twoCellAnchor>
  <xdr:twoCellAnchor editAs="oneCell">
    <xdr:from>
      <xdr:col>12</xdr:col>
      <xdr:colOff>289833</xdr:colOff>
      <xdr:row>1</xdr:row>
      <xdr:rowOff>5896</xdr:rowOff>
    </xdr:from>
    <xdr:to>
      <xdr:col>24</xdr:col>
      <xdr:colOff>480191</xdr:colOff>
      <xdr:row>13</xdr:row>
      <xdr:rowOff>225425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A7CA34-6703-4B3D-A88F-210F67C5E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21619" y="187325"/>
          <a:ext cx="9117550" cy="32131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1141110</xdr:colOff>
      <xdr:row>19</xdr:row>
      <xdr:rowOff>123786</xdr:rowOff>
    </xdr:from>
    <xdr:to>
      <xdr:col>23</xdr:col>
      <xdr:colOff>395405</xdr:colOff>
      <xdr:row>43</xdr:row>
      <xdr:rowOff>204928</xdr:rowOff>
    </xdr:to>
    <xdr:pic>
      <xdr:nvPicPr>
        <xdr:cNvPr id="8" name="Picture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EE7C2A-0812-67E1-E588-603C54963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12431" y="4709393"/>
          <a:ext cx="6942331" cy="5959428"/>
        </a:xfrm>
        <a:prstGeom prst="rect">
          <a:avLst/>
        </a:prstGeom>
        <a:scene3d>
          <a:camera prst="orthographicFront"/>
          <a:lightRig rig="threePt" dir="t"/>
        </a:scene3d>
        <a:sp3d contourW="6350"/>
      </xdr:spPr>
    </xdr:pic>
    <xdr:clientData/>
  </xdr:twoCellAnchor>
  <xdr:twoCellAnchor editAs="oneCell">
    <xdr:from>
      <xdr:col>9</xdr:col>
      <xdr:colOff>798284</xdr:colOff>
      <xdr:row>80</xdr:row>
      <xdr:rowOff>122465</xdr:rowOff>
    </xdr:from>
    <xdr:to>
      <xdr:col>21</xdr:col>
      <xdr:colOff>230958</xdr:colOff>
      <xdr:row>90</xdr:row>
      <xdr:rowOff>206133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A003DA-16F2-870A-B08D-9E9DA2524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44713" y="19730358"/>
          <a:ext cx="9120960" cy="2532954"/>
        </a:xfrm>
        <a:prstGeom prst="rect">
          <a:avLst/>
        </a:prstGeom>
        <a:scene3d>
          <a:camera prst="orthographicFront"/>
          <a:lightRig rig="threePt" dir="t"/>
        </a:scene3d>
        <a:sp3d contourW="6350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reeingenergy.com/how-much-co2-and-other-pollutants-come-from-burning-coal/" TargetMode="External"/><Relationship Id="rId2" Type="http://schemas.openxmlformats.org/officeDocument/2006/relationships/hyperlink" Target="https://www.freeingenergy.com/how-much-co2-and-other-pollutants-come-from-burning-coal/" TargetMode="External"/><Relationship Id="rId1" Type="http://schemas.openxmlformats.org/officeDocument/2006/relationships/hyperlink" Target="https://www.freeingenergy.com/environmental-impact-coal-water-co2-so2-mercury-pollution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reeingenergy.com/how-much-co2-and-other-pollutants-come-from-burning-coal/" TargetMode="External"/><Relationship Id="rId2" Type="http://schemas.openxmlformats.org/officeDocument/2006/relationships/hyperlink" Target="https://www.freeingenergy.com/how-much-co2-and-other-pollutants-come-from-burning-coal/" TargetMode="External"/><Relationship Id="rId1" Type="http://schemas.openxmlformats.org/officeDocument/2006/relationships/hyperlink" Target="https://www.freeingenergy.com/environmental-impact-coal-water-co2-so2-mercury-pollution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06BE7-D6F4-493D-9D64-273D81F61C4C}">
  <dimension ref="A1:AT89"/>
  <sheetViews>
    <sheetView tabSelected="1" topLeftCell="A41" zoomScale="80" zoomScaleNormal="80" workbookViewId="0">
      <selection activeCell="B38" sqref="B38"/>
    </sheetView>
  </sheetViews>
  <sheetFormatPr defaultRowHeight="15" x14ac:dyDescent="0.25"/>
  <cols>
    <col min="1" max="1" width="16.85546875" style="1" customWidth="1"/>
    <col min="2" max="2" width="21.5703125" style="1" customWidth="1"/>
    <col min="3" max="3" width="19.7109375" customWidth="1"/>
    <col min="4" max="4" width="16.85546875" customWidth="1"/>
    <col min="5" max="5" width="15.42578125" customWidth="1"/>
    <col min="6" max="6" width="16.7109375" customWidth="1"/>
    <col min="7" max="7" width="17" customWidth="1"/>
    <col min="8" max="8" width="16.28515625" customWidth="1"/>
    <col min="9" max="9" width="22.140625" customWidth="1"/>
    <col min="10" max="10" width="27.7109375" customWidth="1"/>
    <col min="12" max="12" width="19.85546875" customWidth="1"/>
    <col min="14" max="15" width="11.140625" bestFit="1" customWidth="1"/>
    <col min="25" max="25" width="6.42578125" customWidth="1"/>
    <col min="26" max="26" width="13.42578125" customWidth="1"/>
    <col min="28" max="28" width="12" customWidth="1"/>
  </cols>
  <sheetData>
    <row r="1" spans="1:21" x14ac:dyDescent="0.25">
      <c r="A1"/>
      <c r="B1"/>
    </row>
    <row r="2" spans="1:21" x14ac:dyDescent="0.25">
      <c r="A2"/>
      <c r="B2"/>
    </row>
    <row r="3" spans="1:21" x14ac:dyDescent="0.25">
      <c r="A3"/>
      <c r="B3"/>
    </row>
    <row r="4" spans="1:21" x14ac:dyDescent="0.25">
      <c r="A4"/>
      <c r="B4"/>
    </row>
    <row r="9" spans="1:21" ht="15.75" x14ac:dyDescent="0.25">
      <c r="I9" s="3"/>
      <c r="J9" s="3"/>
    </row>
    <row r="10" spans="1:21" ht="15.75" x14ac:dyDescent="0.25">
      <c r="I10" s="3"/>
      <c r="J10" s="3"/>
    </row>
    <row r="11" spans="1:21" ht="15.75" x14ac:dyDescent="0.25">
      <c r="I11" s="3"/>
      <c r="J11" s="3"/>
    </row>
    <row r="12" spans="1:21" ht="15.75" x14ac:dyDescent="0.25">
      <c r="I12" s="3"/>
      <c r="J12" s="3"/>
    </row>
    <row r="13" spans="1:21" ht="15.75" x14ac:dyDescent="0.25">
      <c r="I13" s="3"/>
      <c r="J13" s="3"/>
    </row>
    <row r="14" spans="1:21" ht="15.75" x14ac:dyDescent="0.25">
      <c r="I14" s="3"/>
      <c r="J14" s="3"/>
    </row>
    <row r="15" spans="1:21" ht="18.75" x14ac:dyDescent="0.3">
      <c r="A15"/>
      <c r="B15" s="20"/>
      <c r="C15" s="20"/>
      <c r="D15" s="20"/>
      <c r="E15" s="20"/>
      <c r="F15" s="20"/>
      <c r="G15" s="20"/>
      <c r="H15" s="20"/>
      <c r="I15" s="20"/>
    </row>
    <row r="16" spans="1:21" ht="18.75" x14ac:dyDescent="0.3">
      <c r="A16"/>
      <c r="B16" s="20"/>
      <c r="C16" s="20"/>
      <c r="D16" s="20"/>
      <c r="E16" s="20"/>
      <c r="F16" s="20"/>
      <c r="G16" s="20"/>
      <c r="H16" s="20"/>
      <c r="I16" s="20"/>
      <c r="U16" s="44"/>
    </row>
    <row r="17" spans="1:21" ht="18.75" x14ac:dyDescent="0.3">
      <c r="A17"/>
      <c r="B17" s="20"/>
      <c r="C17" s="20"/>
      <c r="D17" s="20"/>
      <c r="E17" s="20"/>
      <c r="F17" s="20"/>
      <c r="G17" s="20"/>
      <c r="H17" s="20"/>
      <c r="I17" s="20"/>
      <c r="U17" s="10"/>
    </row>
    <row r="18" spans="1:21" ht="18.75" x14ac:dyDescent="0.3">
      <c r="A18"/>
      <c r="B18" s="18"/>
      <c r="C18" s="107" t="s">
        <v>68</v>
      </c>
      <c r="D18" s="108"/>
      <c r="E18" s="108"/>
      <c r="F18" s="108"/>
      <c r="G18" s="108"/>
      <c r="H18" s="108"/>
      <c r="I18" s="20"/>
      <c r="U18" s="10"/>
    </row>
    <row r="19" spans="1:21" ht="18.75" x14ac:dyDescent="0.3">
      <c r="A19"/>
      <c r="B19" s="18"/>
      <c r="C19" s="109">
        <v>1.1151</v>
      </c>
      <c r="D19" s="108" t="s">
        <v>22</v>
      </c>
      <c r="E19" s="108" t="s">
        <v>28</v>
      </c>
      <c r="F19" s="108" t="s">
        <v>28</v>
      </c>
      <c r="G19" s="108"/>
      <c r="H19" s="108"/>
      <c r="I19" s="20"/>
      <c r="M19" s="4"/>
      <c r="U19" s="10"/>
    </row>
    <row r="20" spans="1:21" ht="18.75" x14ac:dyDescent="0.3">
      <c r="A20"/>
      <c r="B20" s="17"/>
      <c r="C20" s="110">
        <v>36</v>
      </c>
      <c r="D20" s="108" t="s">
        <v>27</v>
      </c>
      <c r="E20" s="108"/>
      <c r="F20" s="111"/>
      <c r="G20" s="108"/>
      <c r="H20" s="108"/>
      <c r="I20" s="20"/>
      <c r="U20" s="10"/>
    </row>
    <row r="21" spans="1:21" ht="18.75" x14ac:dyDescent="0.3">
      <c r="A21"/>
      <c r="B21" s="18"/>
      <c r="C21" s="101"/>
      <c r="D21" s="20"/>
      <c r="E21" s="112" t="s">
        <v>31</v>
      </c>
      <c r="F21" s="108"/>
      <c r="G21" s="108"/>
      <c r="H21" s="108"/>
      <c r="I21" s="20"/>
      <c r="U21" s="10"/>
    </row>
    <row r="22" spans="1:21" ht="18.75" x14ac:dyDescent="0.3">
      <c r="A22"/>
      <c r="B22" s="18"/>
      <c r="C22" s="101"/>
      <c r="D22" s="20"/>
      <c r="E22" s="113">
        <v>4173</v>
      </c>
      <c r="F22" s="108" t="s">
        <v>32</v>
      </c>
      <c r="G22" s="114"/>
      <c r="H22" s="108"/>
      <c r="I22" s="20"/>
      <c r="U22" s="10"/>
    </row>
    <row r="23" spans="1:21" ht="18.75" x14ac:dyDescent="0.3">
      <c r="A23"/>
      <c r="B23" s="18"/>
      <c r="C23" s="101"/>
      <c r="D23" s="20"/>
      <c r="E23" s="109">
        <f>E22/2000</f>
        <v>2.0865</v>
      </c>
      <c r="F23" s="108" t="s">
        <v>33</v>
      </c>
      <c r="G23" s="114"/>
      <c r="H23" s="108"/>
      <c r="I23" s="20"/>
      <c r="U23" s="10"/>
    </row>
    <row r="24" spans="1:21" ht="18.75" x14ac:dyDescent="0.3">
      <c r="A24"/>
      <c r="B24" s="18"/>
      <c r="C24" s="101"/>
      <c r="D24" s="20"/>
      <c r="E24" s="20"/>
      <c r="F24" s="20"/>
      <c r="G24" s="20"/>
      <c r="H24" s="20"/>
      <c r="I24" s="20"/>
      <c r="U24" s="10"/>
    </row>
    <row r="25" spans="1:21" ht="18.75" x14ac:dyDescent="0.3">
      <c r="E25" s="20"/>
      <c r="F25" s="20"/>
      <c r="G25" s="20"/>
      <c r="H25" s="20"/>
      <c r="I25" s="115">
        <v>40</v>
      </c>
      <c r="J25" s="115">
        <v>85</v>
      </c>
      <c r="K25" s="20"/>
      <c r="L25" s="20"/>
      <c r="U25" s="10"/>
    </row>
    <row r="26" spans="1:21" ht="18.75" x14ac:dyDescent="0.3">
      <c r="A26" s="1" t="s">
        <v>28</v>
      </c>
      <c r="C26" s="105" t="s">
        <v>58</v>
      </c>
      <c r="E26" s="106" t="s">
        <v>67</v>
      </c>
      <c r="F26" s="105" t="s">
        <v>59</v>
      </c>
      <c r="G26" s="105" t="s">
        <v>62</v>
      </c>
      <c r="H26" s="105" t="s">
        <v>64</v>
      </c>
      <c r="I26" s="116" t="s">
        <v>71</v>
      </c>
      <c r="J26" s="117"/>
      <c r="K26" s="117"/>
      <c r="U26" s="10"/>
    </row>
    <row r="27" spans="1:21" ht="18.75" x14ac:dyDescent="0.3">
      <c r="A27" s="59" t="s">
        <v>0</v>
      </c>
      <c r="B27" s="60" t="s">
        <v>15</v>
      </c>
      <c r="C27" s="105" t="s">
        <v>66</v>
      </c>
      <c r="D27" s="104" t="s">
        <v>3</v>
      </c>
      <c r="E27" s="106" t="s">
        <v>66</v>
      </c>
      <c r="F27" s="105" t="s">
        <v>60</v>
      </c>
      <c r="G27" s="105" t="s">
        <v>63</v>
      </c>
      <c r="H27" s="105" t="s">
        <v>65</v>
      </c>
      <c r="I27" s="118"/>
      <c r="J27" s="118"/>
      <c r="K27" s="118"/>
      <c r="U27" s="10"/>
    </row>
    <row r="28" spans="1:21" s="1" customFormat="1" ht="18.75" x14ac:dyDescent="0.3">
      <c r="A28" s="102" t="s">
        <v>14</v>
      </c>
      <c r="B28" s="103" t="s">
        <v>35</v>
      </c>
      <c r="C28" s="105" t="s">
        <v>35</v>
      </c>
      <c r="D28" s="104" t="s">
        <v>8</v>
      </c>
      <c r="E28" s="106" t="s">
        <v>8</v>
      </c>
      <c r="F28" s="105" t="s">
        <v>61</v>
      </c>
      <c r="G28" s="105" t="s">
        <v>35</v>
      </c>
      <c r="H28" s="105" t="s">
        <v>61</v>
      </c>
      <c r="I28" s="119"/>
      <c r="J28" s="118"/>
      <c r="K28" s="118"/>
      <c r="L28"/>
      <c r="M28"/>
      <c r="N28"/>
      <c r="O28"/>
      <c r="P28"/>
      <c r="Q28"/>
      <c r="R28"/>
      <c r="S28"/>
      <c r="T28"/>
      <c r="U28" s="10"/>
    </row>
    <row r="29" spans="1:21" ht="18.75" x14ac:dyDescent="0.3">
      <c r="A29" s="48">
        <v>2017</v>
      </c>
      <c r="B29" s="52">
        <v>2540000000</v>
      </c>
      <c r="C29" s="18">
        <v>50800000</v>
      </c>
      <c r="D29" s="49">
        <v>91398886</v>
      </c>
      <c r="E29" s="17">
        <v>1827977.72</v>
      </c>
      <c r="F29" s="17">
        <f>E29*C$19</f>
        <v>2038377.955572</v>
      </c>
      <c r="G29" s="18">
        <f>F29*C$20</f>
        <v>73381606.400591999</v>
      </c>
      <c r="H29" s="17">
        <f>F29*E$23</f>
        <v>4253075.6043009777</v>
      </c>
      <c r="I29" s="121">
        <f>H29*I$25</f>
        <v>170123024.17203909</v>
      </c>
      <c r="J29" s="121">
        <f>H29*J$25</f>
        <v>361511426.36558312</v>
      </c>
    </row>
    <row r="30" spans="1:21" ht="22.5" customHeight="1" x14ac:dyDescent="0.3">
      <c r="A30" s="48">
        <v>2018</v>
      </c>
      <c r="B30" s="52">
        <v>2660000000</v>
      </c>
      <c r="C30" s="18">
        <v>53200000</v>
      </c>
      <c r="D30" s="49">
        <v>89356018</v>
      </c>
      <c r="E30" s="17">
        <v>1787120.36</v>
      </c>
      <c r="F30" s="17">
        <f>E30*C$19</f>
        <v>1992817.913436</v>
      </c>
      <c r="G30" s="18">
        <f>F30*C$20</f>
        <v>71741444.883696005</v>
      </c>
      <c r="H30" s="17">
        <f>F30*E$23</f>
        <v>4158014.5763842142</v>
      </c>
      <c r="I30" s="121">
        <f t="shared" ref="I30:I33" si="0">H30*I$25</f>
        <v>166320583.05536857</v>
      </c>
      <c r="J30" s="121">
        <f t="shared" ref="J30:J33" si="1">H30*J$25</f>
        <v>353431238.9926582</v>
      </c>
    </row>
    <row r="31" spans="1:21" ht="20.25" customHeight="1" x14ac:dyDescent="0.3">
      <c r="A31" s="48">
        <v>2019</v>
      </c>
      <c r="B31" s="52">
        <v>2599000000</v>
      </c>
      <c r="C31" s="18">
        <v>51980000</v>
      </c>
      <c r="D31" s="49">
        <v>73804930</v>
      </c>
      <c r="E31" s="17">
        <v>1476098.6</v>
      </c>
      <c r="F31" s="17">
        <f>E31*C$19</f>
        <v>1645997.54886</v>
      </c>
      <c r="G31" s="18">
        <f>F31*C$20</f>
        <v>59255911.758960001</v>
      </c>
      <c r="H31" s="17">
        <f>F31*E$23</f>
        <v>3434373.8856963902</v>
      </c>
      <c r="I31" s="121">
        <f t="shared" si="0"/>
        <v>137374955.42785561</v>
      </c>
      <c r="J31" s="121">
        <f t="shared" si="1"/>
        <v>291921780.28419316</v>
      </c>
    </row>
    <row r="32" spans="1:21" ht="18.75" x14ac:dyDescent="0.3">
      <c r="A32" s="48">
        <v>2020</v>
      </c>
      <c r="B32" s="52">
        <v>2605000000</v>
      </c>
      <c r="C32" s="18">
        <v>52100000</v>
      </c>
      <c r="D32" s="49">
        <v>80670150</v>
      </c>
      <c r="E32" s="17">
        <v>1613403</v>
      </c>
      <c r="F32" s="17">
        <f>E32*C$19</f>
        <v>1799105.6853</v>
      </c>
      <c r="G32" s="18">
        <f>F32*C$20</f>
        <v>64767804.6708</v>
      </c>
      <c r="H32" s="17">
        <f>F32*E$23</f>
        <v>3753834.01237845</v>
      </c>
      <c r="I32" s="121">
        <f t="shared" si="0"/>
        <v>150153360.49513799</v>
      </c>
      <c r="J32" s="121">
        <f t="shared" si="1"/>
        <v>319075891.05216825</v>
      </c>
    </row>
    <row r="33" spans="1:10" ht="18.75" x14ac:dyDescent="0.3">
      <c r="A33" s="48">
        <v>2021</v>
      </c>
      <c r="B33" s="52">
        <v>2740700000</v>
      </c>
      <c r="C33" s="18">
        <v>54814000</v>
      </c>
      <c r="D33" s="49">
        <v>73501725</v>
      </c>
      <c r="E33" s="17">
        <v>1470034.5</v>
      </c>
      <c r="F33" s="17">
        <f>E33*C$19</f>
        <v>1639235.47095</v>
      </c>
      <c r="G33" s="18">
        <f>F33*C$20</f>
        <v>59012476.9542</v>
      </c>
      <c r="H33" s="17">
        <f>F33*E$23</f>
        <v>3420264.810137175</v>
      </c>
      <c r="I33" s="121">
        <f t="shared" si="0"/>
        <v>136810592.405487</v>
      </c>
      <c r="J33" s="121">
        <f t="shared" si="1"/>
        <v>290722508.86165988</v>
      </c>
    </row>
    <row r="34" spans="1:10" ht="18.75" x14ac:dyDescent="0.3">
      <c r="A34"/>
      <c r="B34"/>
      <c r="C34" s="18"/>
      <c r="D34" s="18"/>
      <c r="E34" s="17"/>
      <c r="F34" s="17"/>
      <c r="G34" s="18"/>
      <c r="H34" s="17"/>
      <c r="I34" s="121"/>
      <c r="J34" s="121"/>
    </row>
    <row r="35" spans="1:10" ht="18.75" x14ac:dyDescent="0.3">
      <c r="A35" s="19" t="s">
        <v>39</v>
      </c>
      <c r="B35" s="18">
        <f t="shared" ref="B35:J35" si="2">AVERAGE(B29:B34)</f>
        <v>2628940000</v>
      </c>
      <c r="C35" s="18">
        <f t="shared" si="2"/>
        <v>52578800</v>
      </c>
      <c r="D35" s="17">
        <f t="shared" si="2"/>
        <v>81746341.799999997</v>
      </c>
      <c r="E35" s="17">
        <f t="shared" si="2"/>
        <v>1634926.8359999999</v>
      </c>
      <c r="F35" s="17">
        <f t="shared" si="2"/>
        <v>1823106.9148235999</v>
      </c>
      <c r="G35" s="18">
        <f t="shared" si="2"/>
        <v>65631848.933649614</v>
      </c>
      <c r="H35" s="17">
        <f t="shared" si="2"/>
        <v>3803912.5777794421</v>
      </c>
      <c r="I35" s="18">
        <f t="shared" si="2"/>
        <v>152156503.11117768</v>
      </c>
      <c r="J35" s="18">
        <f t="shared" si="2"/>
        <v>323332569.11125249</v>
      </c>
    </row>
    <row r="36" spans="1:10" ht="18.75" x14ac:dyDescent="0.3">
      <c r="I36" s="120"/>
      <c r="J36" s="120"/>
    </row>
    <row r="37" spans="1:10" ht="18.75" x14ac:dyDescent="0.3">
      <c r="I37" s="120"/>
      <c r="J37" s="120"/>
    </row>
    <row r="38" spans="1:10" ht="18.75" x14ac:dyDescent="0.3">
      <c r="I38" s="120"/>
      <c r="J38" s="120"/>
    </row>
    <row r="39" spans="1:10" ht="18.75" x14ac:dyDescent="0.3">
      <c r="C39" s="35"/>
      <c r="I39" s="120"/>
      <c r="J39" s="120"/>
    </row>
    <row r="40" spans="1:10" ht="18.75" x14ac:dyDescent="0.3">
      <c r="C40" s="35"/>
      <c r="I40" s="120"/>
      <c r="J40" s="120"/>
    </row>
    <row r="41" spans="1:10" ht="18.75" x14ac:dyDescent="0.3">
      <c r="I41" s="120"/>
      <c r="J41" s="120"/>
    </row>
    <row r="42" spans="1:10" ht="18.75" x14ac:dyDescent="0.3">
      <c r="I42" s="120"/>
      <c r="J42" s="120"/>
    </row>
    <row r="46" spans="1:10" ht="15.75" x14ac:dyDescent="0.25">
      <c r="A46" s="4"/>
      <c r="B46" s="4"/>
    </row>
    <row r="47" spans="1:10" x14ac:dyDescent="0.25">
      <c r="A47"/>
      <c r="B47"/>
    </row>
    <row r="48" spans="1:10" x14ac:dyDescent="0.25">
      <c r="A48"/>
      <c r="B48"/>
    </row>
    <row r="49" spans="1:39" s="44" customFormat="1" x14ac:dyDescent="0.25">
      <c r="A49"/>
      <c r="B49"/>
      <c r="C49"/>
      <c r="D49"/>
      <c r="E49"/>
      <c r="F49"/>
      <c r="G49"/>
      <c r="H49"/>
      <c r="I49"/>
      <c r="J49"/>
      <c r="K49"/>
    </row>
    <row r="50" spans="1:39" s="10" customFormat="1" ht="18.75" x14ac:dyDescent="0.3">
      <c r="A50"/>
      <c r="B50"/>
      <c r="C50"/>
      <c r="D50"/>
      <c r="E50"/>
      <c r="F50"/>
      <c r="G50"/>
      <c r="H50"/>
      <c r="I50"/>
      <c r="J50"/>
      <c r="K50"/>
    </row>
    <row r="51" spans="1:39" s="10" customFormat="1" ht="18.75" x14ac:dyDescent="0.3">
      <c r="A51"/>
      <c r="B51" s="25" t="s">
        <v>57</v>
      </c>
      <c r="C51"/>
      <c r="D51"/>
      <c r="E51"/>
      <c r="F51"/>
      <c r="G51" s="82"/>
      <c r="H51" s="14"/>
    </row>
    <row r="52" spans="1:39" s="10" customFormat="1" ht="19.5" customHeight="1" x14ac:dyDescent="0.3">
      <c r="A52"/>
      <c r="B52" s="25" t="s">
        <v>54</v>
      </c>
      <c r="C52"/>
      <c r="D52"/>
      <c r="E52"/>
      <c r="F52"/>
      <c r="G52" s="82"/>
      <c r="H52" s="14"/>
    </row>
    <row r="53" spans="1:39" s="10" customFormat="1" ht="18.75" x14ac:dyDescent="0.3">
      <c r="A53"/>
      <c r="B53"/>
      <c r="C53"/>
      <c r="D53"/>
      <c r="E53"/>
      <c r="F53"/>
      <c r="G53" s="82"/>
      <c r="H53" s="14"/>
    </row>
    <row r="54" spans="1:39" s="10" customFormat="1" ht="18.75" x14ac:dyDescent="0.3">
      <c r="A54"/>
      <c r="B54"/>
      <c r="C54"/>
      <c r="D54"/>
      <c r="E54"/>
      <c r="F54"/>
      <c r="G54" s="82"/>
      <c r="H54" s="14"/>
    </row>
    <row r="55" spans="1:39" s="10" customFormat="1" ht="18.75" x14ac:dyDescent="0.3">
      <c r="A55"/>
      <c r="B55"/>
      <c r="C55"/>
      <c r="D55"/>
      <c r="E55"/>
      <c r="F55"/>
      <c r="G55" s="82"/>
      <c r="H55" s="14"/>
    </row>
    <row r="56" spans="1:39" s="10" customFormat="1" ht="18.75" x14ac:dyDescent="0.3">
      <c r="A56"/>
      <c r="B56"/>
      <c r="C56"/>
      <c r="D56"/>
      <c r="E56"/>
      <c r="F56"/>
      <c r="G56" s="14"/>
      <c r="H56" s="14"/>
    </row>
    <row r="57" spans="1:39" s="10" customFormat="1" ht="18.75" x14ac:dyDescent="0.3">
      <c r="A57"/>
      <c r="B57"/>
      <c r="C57"/>
      <c r="D57"/>
      <c r="E57"/>
      <c r="F57"/>
      <c r="G57" s="14"/>
      <c r="H57" s="14"/>
    </row>
    <row r="58" spans="1:39" s="10" customFormat="1" ht="18.75" x14ac:dyDescent="0.3">
      <c r="A58"/>
      <c r="B58"/>
      <c r="C58"/>
      <c r="D58"/>
      <c r="E58"/>
      <c r="F58"/>
      <c r="G58" s="14"/>
      <c r="H58" s="14"/>
    </row>
    <row r="59" spans="1:39" s="10" customFormat="1" ht="18.75" x14ac:dyDescent="0.3">
      <c r="A59"/>
      <c r="B59"/>
      <c r="C59"/>
      <c r="D59"/>
      <c r="E59"/>
      <c r="F59"/>
      <c r="G59" s="14"/>
      <c r="H59" s="14"/>
    </row>
    <row r="60" spans="1:39" s="10" customFormat="1" ht="18.75" x14ac:dyDescent="0.3">
      <c r="A60"/>
      <c r="B60"/>
      <c r="C60"/>
      <c r="D60"/>
      <c r="E60"/>
      <c r="F60"/>
      <c r="G60" s="14"/>
      <c r="H60" s="14"/>
    </row>
    <row r="61" spans="1:39" s="10" customFormat="1" ht="18.75" x14ac:dyDescent="0.3">
      <c r="A61"/>
      <c r="B61"/>
      <c r="C61"/>
      <c r="D61"/>
      <c r="E61"/>
      <c r="F61"/>
      <c r="G61" s="14"/>
      <c r="H61" s="14"/>
    </row>
    <row r="62" spans="1:39" s="10" customFormat="1" ht="18.75" x14ac:dyDescent="0.3">
      <c r="A62"/>
      <c r="B62"/>
      <c r="C62"/>
      <c r="D62"/>
      <c r="E62"/>
      <c r="F62"/>
      <c r="G62" s="14"/>
      <c r="H62" s="14"/>
      <c r="AA62"/>
      <c r="AB62" s="3"/>
      <c r="AC62" s="3"/>
      <c r="AD62"/>
      <c r="AE62"/>
      <c r="AF62"/>
      <c r="AG62"/>
      <c r="AH62"/>
      <c r="AI62"/>
      <c r="AJ62"/>
      <c r="AK62"/>
      <c r="AL62"/>
      <c r="AM62"/>
    </row>
    <row r="63" spans="1:39" s="10" customFormat="1" ht="18.75" x14ac:dyDescent="0.3">
      <c r="A63"/>
      <c r="B63"/>
      <c r="C63"/>
      <c r="D63"/>
      <c r="E63"/>
      <c r="F63"/>
      <c r="G63"/>
      <c r="H63"/>
      <c r="I63"/>
      <c r="J63"/>
      <c r="K63"/>
      <c r="AA63"/>
      <c r="AB63" s="3"/>
      <c r="AC63" s="3"/>
      <c r="AD63"/>
      <c r="AE63"/>
      <c r="AF63"/>
      <c r="AG63"/>
      <c r="AH63"/>
      <c r="AI63"/>
      <c r="AJ63"/>
      <c r="AK63"/>
      <c r="AL63"/>
      <c r="AM63"/>
    </row>
    <row r="64" spans="1:39" s="19" customFormat="1" ht="18.75" x14ac:dyDescent="0.3">
      <c r="A64"/>
      <c r="B64"/>
      <c r="C64"/>
      <c r="D64"/>
      <c r="E64"/>
      <c r="F64"/>
      <c r="G64"/>
      <c r="H64"/>
      <c r="I64"/>
      <c r="J64"/>
      <c r="K64"/>
      <c r="AA64"/>
      <c r="AB64" s="3"/>
      <c r="AC64" s="3"/>
      <c r="AD64"/>
      <c r="AE64"/>
      <c r="AF64"/>
      <c r="AG64"/>
      <c r="AH64"/>
      <c r="AI64"/>
      <c r="AJ64"/>
      <c r="AK64"/>
      <c r="AL64"/>
      <c r="AM64"/>
    </row>
    <row r="65" spans="1:39" s="20" customFormat="1" ht="18.75" x14ac:dyDescent="0.3">
      <c r="A65"/>
      <c r="B65"/>
      <c r="C65"/>
      <c r="D65"/>
      <c r="E65"/>
      <c r="F65"/>
      <c r="G65"/>
      <c r="H65"/>
      <c r="I65"/>
      <c r="J65"/>
      <c r="K65"/>
      <c r="AA65"/>
      <c r="AB65" s="3"/>
      <c r="AC65" s="3"/>
      <c r="AD65"/>
      <c r="AE65"/>
      <c r="AF65"/>
      <c r="AG65"/>
      <c r="AH65"/>
      <c r="AI65"/>
      <c r="AJ65"/>
      <c r="AK65"/>
      <c r="AL65"/>
      <c r="AM65"/>
    </row>
    <row r="66" spans="1:39" s="20" customFormat="1" ht="18.75" x14ac:dyDescent="0.3">
      <c r="A66"/>
      <c r="B66"/>
      <c r="C66"/>
      <c r="D66"/>
      <c r="E66"/>
      <c r="F66"/>
      <c r="G66"/>
      <c r="H66"/>
      <c r="I66"/>
      <c r="J66"/>
      <c r="K66"/>
      <c r="AA66"/>
      <c r="AB66" s="3"/>
      <c r="AC66" s="3"/>
      <c r="AD66"/>
      <c r="AE66"/>
      <c r="AF66"/>
      <c r="AG66"/>
      <c r="AH66"/>
      <c r="AI66"/>
      <c r="AJ66"/>
      <c r="AK66"/>
      <c r="AL66"/>
      <c r="AM66"/>
    </row>
    <row r="67" spans="1:39" s="20" customFormat="1" ht="18.75" x14ac:dyDescent="0.3">
      <c r="A67"/>
      <c r="B67"/>
      <c r="C67"/>
      <c r="D67"/>
      <c r="E67"/>
      <c r="F67"/>
      <c r="G67"/>
      <c r="H67"/>
      <c r="I67"/>
      <c r="J67"/>
      <c r="K67"/>
      <c r="AA67"/>
      <c r="AB67" s="3"/>
      <c r="AC67" s="3"/>
      <c r="AD67"/>
      <c r="AE67"/>
      <c r="AF67"/>
      <c r="AG67"/>
      <c r="AH67"/>
      <c r="AI67"/>
      <c r="AJ67"/>
      <c r="AK67"/>
      <c r="AL67"/>
      <c r="AM67"/>
    </row>
    <row r="68" spans="1:39" s="20" customFormat="1" ht="18.75" x14ac:dyDescent="0.3">
      <c r="A68"/>
      <c r="B68"/>
      <c r="C68"/>
      <c r="D68"/>
      <c r="E68"/>
      <c r="F68"/>
      <c r="G68"/>
      <c r="H68"/>
      <c r="I68"/>
      <c r="J68"/>
      <c r="K68"/>
    </row>
    <row r="69" spans="1:39" x14ac:dyDescent="0.25">
      <c r="A69"/>
      <c r="B69"/>
    </row>
    <row r="70" spans="1:39" x14ac:dyDescent="0.25">
      <c r="A70"/>
      <c r="B70"/>
    </row>
    <row r="71" spans="1:39" x14ac:dyDescent="0.25">
      <c r="A71"/>
      <c r="B71"/>
    </row>
    <row r="72" spans="1:39" x14ac:dyDescent="0.25">
      <c r="A72"/>
      <c r="B72"/>
    </row>
    <row r="73" spans="1:39" x14ac:dyDescent="0.25">
      <c r="A73"/>
      <c r="B73"/>
    </row>
    <row r="74" spans="1:39" x14ac:dyDescent="0.25">
      <c r="A74"/>
    </row>
    <row r="75" spans="1:39" x14ac:dyDescent="0.25">
      <c r="A75"/>
    </row>
    <row r="76" spans="1:39" x14ac:dyDescent="0.25">
      <c r="A76"/>
    </row>
    <row r="77" spans="1:39" x14ac:dyDescent="0.25">
      <c r="A77"/>
    </row>
    <row r="78" spans="1:39" x14ac:dyDescent="0.25">
      <c r="A78"/>
    </row>
    <row r="79" spans="1:39" x14ac:dyDescent="0.25">
      <c r="A79"/>
    </row>
    <row r="80" spans="1:39" x14ac:dyDescent="0.25">
      <c r="A80"/>
    </row>
    <row r="81" spans="1:46" x14ac:dyDescent="0.25">
      <c r="A81"/>
    </row>
    <row r="82" spans="1:46" x14ac:dyDescent="0.25">
      <c r="A82"/>
    </row>
    <row r="83" spans="1:46" s="15" customFormat="1" ht="18.75" x14ac:dyDescent="0.3">
      <c r="A83"/>
      <c r="B83" s="1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</row>
    <row r="84" spans="1:46" x14ac:dyDescent="0.25">
      <c r="A84"/>
    </row>
    <row r="85" spans="1:46" x14ac:dyDescent="0.25">
      <c r="A85"/>
    </row>
    <row r="86" spans="1:46" x14ac:dyDescent="0.25">
      <c r="A86"/>
    </row>
    <row r="87" spans="1:46" x14ac:dyDescent="0.25">
      <c r="A87"/>
    </row>
    <row r="88" spans="1:46" x14ac:dyDescent="0.25">
      <c r="A88"/>
    </row>
    <row r="89" spans="1:46" x14ac:dyDescent="0.25">
      <c r="A89"/>
    </row>
  </sheetData>
  <hyperlinks>
    <hyperlink ref="C18" r:id="rId1" location=":~:text=How%20much%20coal%20is%20burned%20to%20generate%201,electricity%2C%20enough%20coal%20to%20fill%20a%20hot%20tub." xr:uid="{12C9F3C0-232C-4220-9102-B2AD908B1C92}"/>
    <hyperlink ref="B52" r:id="rId2" xr:uid="{392C7A2F-2749-4E76-A3E9-B98A20F30E90}"/>
    <hyperlink ref="B51" r:id="rId3" xr:uid="{3F423CF0-2A8A-4FDA-BBC6-84A43FFEF8BD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FD937-9759-42D2-8758-E3F9C15A236F}">
  <dimension ref="A1:AQ115"/>
  <sheetViews>
    <sheetView zoomScale="70" zoomScaleNormal="70" workbookViewId="0">
      <selection activeCell="X118" sqref="X118"/>
    </sheetView>
  </sheetViews>
  <sheetFormatPr defaultRowHeight="18.75" x14ac:dyDescent="0.3"/>
  <cols>
    <col min="1" max="1" width="12.42578125" style="56" customWidth="1"/>
    <col min="2" max="2" width="28.7109375" style="15" customWidth="1"/>
    <col min="3" max="3" width="28.5703125" style="15" customWidth="1"/>
    <col min="4" max="4" width="25.140625" style="15" customWidth="1"/>
    <col min="5" max="5" width="28.28515625" style="15" customWidth="1"/>
    <col min="6" max="6" width="25" style="1" customWidth="1"/>
    <col min="7" max="7" width="13.7109375" style="1" customWidth="1"/>
    <col min="8" max="8" width="15.7109375" style="1" customWidth="1"/>
    <col min="9" max="9" width="14" style="1" customWidth="1"/>
    <col min="10" max="10" width="12.7109375" customWidth="1"/>
    <col min="11" max="11" width="15.7109375" customWidth="1"/>
    <col min="12" max="12" width="10.7109375" customWidth="1"/>
    <col min="14" max="14" width="18" customWidth="1"/>
    <col min="16" max="16" width="19.85546875" customWidth="1"/>
    <col min="18" max="19" width="11.140625" bestFit="1" customWidth="1"/>
    <col min="29" max="29" width="6.42578125" customWidth="1"/>
    <col min="30" max="30" width="13.42578125" customWidth="1"/>
    <col min="32" max="32" width="12" customWidth="1"/>
  </cols>
  <sheetData>
    <row r="1" spans="1:12" s="2" customFormat="1" ht="14.25" customHeight="1" x14ac:dyDescent="0.3">
      <c r="A1" s="27" t="s">
        <v>0</v>
      </c>
      <c r="B1" s="28" t="s">
        <v>15</v>
      </c>
      <c r="C1" s="46" t="s">
        <v>1</v>
      </c>
      <c r="D1" s="46" t="s">
        <v>2</v>
      </c>
      <c r="E1" s="46" t="s">
        <v>3</v>
      </c>
      <c r="F1" s="5" t="s">
        <v>7</v>
      </c>
      <c r="G1" s="6" t="s">
        <v>5</v>
      </c>
      <c r="H1" s="6" t="s">
        <v>9</v>
      </c>
      <c r="I1" s="6" t="s">
        <v>17</v>
      </c>
      <c r="J1" s="6" t="s">
        <v>26</v>
      </c>
      <c r="K1" s="21" t="s">
        <v>13</v>
      </c>
      <c r="L1" s="21" t="s">
        <v>11</v>
      </c>
    </row>
    <row r="2" spans="1:12" s="2" customFormat="1" x14ac:dyDescent="0.3">
      <c r="A2" s="47" t="s">
        <v>14</v>
      </c>
      <c r="B2" s="50" t="s">
        <v>25</v>
      </c>
      <c r="C2" s="46" t="s">
        <v>8</v>
      </c>
      <c r="D2" s="46" t="s">
        <v>8</v>
      </c>
      <c r="E2" s="46" t="s">
        <v>8</v>
      </c>
      <c r="F2" s="5" t="s">
        <v>6</v>
      </c>
      <c r="G2" s="5" t="s">
        <v>6</v>
      </c>
      <c r="H2" s="5" t="s">
        <v>10</v>
      </c>
      <c r="I2" s="6" t="s">
        <v>10</v>
      </c>
      <c r="J2" s="6" t="s">
        <v>10</v>
      </c>
      <c r="K2" s="21" t="s">
        <v>10</v>
      </c>
      <c r="L2" s="21" t="s">
        <v>12</v>
      </c>
    </row>
    <row r="3" spans="1:12" x14ac:dyDescent="0.3">
      <c r="A3" s="48">
        <v>2017</v>
      </c>
      <c r="B3" s="52">
        <v>2540000000</v>
      </c>
      <c r="C3" s="49">
        <v>39025027</v>
      </c>
      <c r="D3" s="49">
        <v>52373859</v>
      </c>
      <c r="E3" s="49">
        <f>SUM(C3:D3)</f>
        <v>91398886</v>
      </c>
      <c r="F3" s="7">
        <v>93</v>
      </c>
      <c r="G3" s="7">
        <v>46</v>
      </c>
      <c r="H3" s="22">
        <v>0.5</v>
      </c>
      <c r="I3" s="12">
        <f>G3/F3</f>
        <v>0.4946236559139785</v>
      </c>
      <c r="J3" s="26">
        <f>1-K3</f>
        <v>0.66906474820143891</v>
      </c>
      <c r="K3" s="36">
        <f>G3/(F3+G3)</f>
        <v>0.33093525179856115</v>
      </c>
      <c r="L3" s="11">
        <f>B3/E3</f>
        <v>27.79027306744198</v>
      </c>
    </row>
    <row r="4" spans="1:12" x14ac:dyDescent="0.3">
      <c r="A4" s="48">
        <v>2018</v>
      </c>
      <c r="B4" s="52">
        <v>2660000000</v>
      </c>
      <c r="C4" s="49">
        <v>36640564</v>
      </c>
      <c r="D4" s="49">
        <v>52715454</v>
      </c>
      <c r="E4" s="49">
        <f>SUM(C4:D4)</f>
        <v>89356018</v>
      </c>
      <c r="F4" s="7">
        <v>87</v>
      </c>
      <c r="G4" s="7">
        <v>34</v>
      </c>
      <c r="H4" s="22">
        <v>0.4</v>
      </c>
      <c r="I4" s="12">
        <f>G4/F4</f>
        <v>0.39080459770114945</v>
      </c>
      <c r="J4" s="26">
        <f>1-K4</f>
        <v>0.71900826446280997</v>
      </c>
      <c r="K4" s="36">
        <f>G4/(F4+G4)</f>
        <v>0.28099173553719009</v>
      </c>
      <c r="L4" s="11">
        <f>B4/E4</f>
        <v>29.768560188078212</v>
      </c>
    </row>
    <row r="5" spans="1:12" x14ac:dyDescent="0.3">
      <c r="A5" s="48">
        <v>2019</v>
      </c>
      <c r="B5" s="52">
        <v>2599000000</v>
      </c>
      <c r="C5" s="49">
        <v>30588831</v>
      </c>
      <c r="D5" s="49">
        <v>43216099</v>
      </c>
      <c r="E5" s="49">
        <f>SUM(C5:D5)</f>
        <v>73804930</v>
      </c>
      <c r="F5" s="7">
        <v>71</v>
      </c>
      <c r="G5" s="7">
        <v>29</v>
      </c>
      <c r="H5" s="22">
        <v>0.41</v>
      </c>
      <c r="I5" s="12">
        <f>G5/F5</f>
        <v>0.40845070422535212</v>
      </c>
      <c r="J5" s="26">
        <f>1-K5</f>
        <v>0.71</v>
      </c>
      <c r="K5" s="36">
        <f>G5/(F5+G5)</f>
        <v>0.28999999999999998</v>
      </c>
      <c r="L5" s="11">
        <f>B5/E5</f>
        <v>35.214449766431592</v>
      </c>
    </row>
    <row r="6" spans="1:12" x14ac:dyDescent="0.3">
      <c r="A6" s="48">
        <v>2020</v>
      </c>
      <c r="B6" s="52">
        <v>2605000000</v>
      </c>
      <c r="C6" s="49">
        <v>30945796</v>
      </c>
      <c r="D6" s="49">
        <v>49724354</v>
      </c>
      <c r="E6" s="49">
        <f>SUM(C6:D6)</f>
        <v>80670150</v>
      </c>
      <c r="F6" s="7">
        <v>73</v>
      </c>
      <c r="G6" s="7">
        <v>30</v>
      </c>
      <c r="H6" s="22">
        <v>0.41</v>
      </c>
      <c r="I6" s="12">
        <f>G6/F6</f>
        <v>0.41095890410958902</v>
      </c>
      <c r="J6" s="26">
        <f>1-K6</f>
        <v>0.70873786407766992</v>
      </c>
      <c r="K6" s="36">
        <f>G6/(F6+G6)</f>
        <v>0.29126213592233008</v>
      </c>
      <c r="L6" s="11">
        <f>B6/E6</f>
        <v>32.291994002738313</v>
      </c>
    </row>
    <row r="7" spans="1:12" x14ac:dyDescent="0.3">
      <c r="A7" s="48">
        <v>2021</v>
      </c>
      <c r="B7" s="52">
        <v>2740700000</v>
      </c>
      <c r="C7" s="49">
        <v>27637328</v>
      </c>
      <c r="D7" s="49">
        <v>45864397</v>
      </c>
      <c r="E7" s="49">
        <f>SUM(C7:D7)</f>
        <v>73501725</v>
      </c>
      <c r="F7" s="7">
        <v>64.09</v>
      </c>
      <c r="G7" s="7">
        <v>22.33</v>
      </c>
      <c r="H7" s="22">
        <v>0.35</v>
      </c>
      <c r="I7" s="12">
        <f>G7/F7</f>
        <v>0.34841628959276011</v>
      </c>
      <c r="J7" s="26">
        <f>1-K7</f>
        <v>0.74161073825503365</v>
      </c>
      <c r="K7" s="36">
        <f>G7/(F7+G7)</f>
        <v>0.2583892617449664</v>
      </c>
      <c r="L7" s="11">
        <f>B7/E7</f>
        <v>37.287560257939525</v>
      </c>
    </row>
    <row r="8" spans="1:12" x14ac:dyDescent="0.3">
      <c r="A8" s="48"/>
      <c r="B8" s="52"/>
      <c r="C8" s="49"/>
      <c r="D8" s="49"/>
      <c r="E8" s="49"/>
      <c r="F8" s="7"/>
      <c r="G8" s="7"/>
      <c r="H8" s="12"/>
      <c r="I8" s="12"/>
      <c r="K8" s="12"/>
      <c r="L8" s="13"/>
    </row>
    <row r="9" spans="1:12" x14ac:dyDescent="0.3">
      <c r="F9" s="4"/>
      <c r="G9" s="23"/>
      <c r="H9" s="23"/>
      <c r="I9" s="23"/>
      <c r="K9" s="23"/>
      <c r="L9" s="3"/>
    </row>
    <row r="10" spans="1:12" x14ac:dyDescent="0.3">
      <c r="A10" s="59" t="s">
        <v>16</v>
      </c>
      <c r="B10" s="60" t="s">
        <v>1</v>
      </c>
      <c r="C10" s="60" t="s">
        <v>4</v>
      </c>
      <c r="D10" s="60" t="s">
        <v>37</v>
      </c>
      <c r="F10" s="4"/>
      <c r="G10" s="24"/>
      <c r="H10" s="24"/>
      <c r="I10" s="23"/>
      <c r="K10" s="23"/>
      <c r="L10" s="3"/>
    </row>
    <row r="11" spans="1:12" x14ac:dyDescent="0.3">
      <c r="A11" s="61" t="s">
        <v>14</v>
      </c>
      <c r="B11" s="62" t="s">
        <v>36</v>
      </c>
      <c r="C11" s="62" t="s">
        <v>10</v>
      </c>
      <c r="D11" s="62" t="s">
        <v>8</v>
      </c>
      <c r="L11" s="3"/>
    </row>
    <row r="12" spans="1:12" x14ac:dyDescent="0.3">
      <c r="A12" s="30">
        <v>2017</v>
      </c>
      <c r="B12" s="31">
        <f>C3</f>
        <v>39025027</v>
      </c>
      <c r="C12" s="32">
        <f>K3</f>
        <v>0.33093525179856115</v>
      </c>
      <c r="D12" s="31">
        <f>B12*C12</f>
        <v>12914757.136690646</v>
      </c>
      <c r="E12" s="55"/>
      <c r="K12" s="23"/>
      <c r="L12" s="3"/>
    </row>
    <row r="13" spans="1:12" x14ac:dyDescent="0.3">
      <c r="A13" s="30">
        <v>2018</v>
      </c>
      <c r="B13" s="31">
        <f>C4</f>
        <v>36640564</v>
      </c>
      <c r="C13" s="32">
        <f>K4</f>
        <v>0.28099173553719009</v>
      </c>
      <c r="D13" s="31">
        <f>B13*C13</f>
        <v>10295695.669421488</v>
      </c>
      <c r="E13" s="55"/>
      <c r="I13" s="23"/>
      <c r="K13" s="23"/>
      <c r="L13" s="3"/>
    </row>
    <row r="14" spans="1:12" x14ac:dyDescent="0.3">
      <c r="A14" s="30">
        <v>2019</v>
      </c>
      <c r="B14" s="31">
        <f>C5</f>
        <v>30588831</v>
      </c>
      <c r="C14" s="32">
        <f>K5</f>
        <v>0.28999999999999998</v>
      </c>
      <c r="D14" s="31">
        <f>B14*C14</f>
        <v>8870760.9900000002</v>
      </c>
      <c r="E14" s="55"/>
      <c r="I14" s="23"/>
      <c r="K14" s="23"/>
      <c r="L14" s="3"/>
    </row>
    <row r="15" spans="1:12" x14ac:dyDescent="0.3">
      <c r="A15" s="30">
        <v>2020</v>
      </c>
      <c r="B15" s="31">
        <f>C6</f>
        <v>30945796</v>
      </c>
      <c r="C15" s="32">
        <f>K6</f>
        <v>0.29126213592233008</v>
      </c>
      <c r="D15" s="31">
        <f>B15*C15</f>
        <v>9013338.6407766975</v>
      </c>
      <c r="E15" s="55"/>
      <c r="I15" s="23"/>
      <c r="K15" s="23"/>
      <c r="L15" s="3"/>
    </row>
    <row r="16" spans="1:12" x14ac:dyDescent="0.3">
      <c r="A16" s="30">
        <v>2021</v>
      </c>
      <c r="B16" s="31">
        <f>C7</f>
        <v>27637328</v>
      </c>
      <c r="C16" s="32">
        <f>K7</f>
        <v>0.2583892617449664</v>
      </c>
      <c r="D16" s="31">
        <f>B16*C16</f>
        <v>7141188.7785234889</v>
      </c>
      <c r="E16" s="55"/>
      <c r="I16" s="23"/>
      <c r="K16" s="23"/>
      <c r="L16" s="3"/>
    </row>
    <row r="17" spans="1:15" x14ac:dyDescent="0.3">
      <c r="A17" s="58"/>
      <c r="B17" s="42"/>
      <c r="C17" s="41" t="s">
        <v>39</v>
      </c>
      <c r="D17" s="40"/>
      <c r="E17" s="55"/>
      <c r="I17" s="23"/>
      <c r="K17" s="23"/>
      <c r="L17" s="3"/>
      <c r="O17" s="25" t="s">
        <v>57</v>
      </c>
    </row>
    <row r="18" spans="1:15" s="1" customFormat="1" x14ac:dyDescent="0.3">
      <c r="A18" s="30"/>
      <c r="B18" s="31">
        <f>AVERAGE(B12:B16)</f>
        <v>32967509.199999999</v>
      </c>
      <c r="C18" s="54">
        <f>AVERAGE(C12:C16)</f>
        <v>0.29031567700060956</v>
      </c>
      <c r="D18" s="49">
        <f>AVERAGE(D12:D16)</f>
        <v>9647148.2430824637</v>
      </c>
      <c r="E18" s="15" t="s">
        <v>72</v>
      </c>
      <c r="F18" s="91" t="s">
        <v>44</v>
      </c>
      <c r="G18" s="91"/>
      <c r="H18" s="91"/>
      <c r="I18" s="92"/>
      <c r="J18" s="37"/>
      <c r="K18" s="23"/>
      <c r="L18" s="4"/>
      <c r="O18" s="25" t="s">
        <v>54</v>
      </c>
    </row>
    <row r="19" spans="1:15" x14ac:dyDescent="0.3">
      <c r="A19" s="30"/>
      <c r="B19" s="31"/>
      <c r="C19" s="32"/>
      <c r="D19" s="31"/>
      <c r="E19" s="55"/>
      <c r="I19" s="23"/>
      <c r="K19" s="23"/>
      <c r="L19" s="3"/>
    </row>
    <row r="20" spans="1:15" x14ac:dyDescent="0.3">
      <c r="A20" s="59" t="s">
        <v>16</v>
      </c>
      <c r="B20" s="60" t="s">
        <v>37</v>
      </c>
      <c r="C20" s="63" t="s">
        <v>11</v>
      </c>
      <c r="D20" s="63" t="s">
        <v>19</v>
      </c>
      <c r="E20" s="16"/>
      <c r="F20" s="3"/>
      <c r="G20" s="4"/>
      <c r="H20" s="4"/>
      <c r="I20" s="4"/>
    </row>
    <row r="21" spans="1:15" x14ac:dyDescent="0.3">
      <c r="A21" s="61" t="s">
        <v>14</v>
      </c>
      <c r="B21" s="62" t="s">
        <v>8</v>
      </c>
      <c r="C21" s="63" t="s">
        <v>12</v>
      </c>
      <c r="D21" s="63" t="s">
        <v>25</v>
      </c>
      <c r="E21" s="16"/>
    </row>
    <row r="22" spans="1:15" x14ac:dyDescent="0.3">
      <c r="A22" s="48">
        <v>2017</v>
      </c>
      <c r="B22" s="49">
        <f>D12</f>
        <v>12914757.136690646</v>
      </c>
      <c r="C22" s="80">
        <f>L3</f>
        <v>27.79027306744198</v>
      </c>
      <c r="D22" s="52">
        <f>B22*C22</f>
        <v>358904627.42832816</v>
      </c>
      <c r="E22" s="55"/>
      <c r="F22" s="34"/>
      <c r="G22" s="4"/>
      <c r="H22" s="4"/>
      <c r="I22" s="4"/>
    </row>
    <row r="23" spans="1:15" x14ac:dyDescent="0.3">
      <c r="A23" s="48">
        <v>2018</v>
      </c>
      <c r="B23" s="49">
        <f>D13</f>
        <v>10295695.669421488</v>
      </c>
      <c r="C23" s="80">
        <f>L4</f>
        <v>29.768560188078212</v>
      </c>
      <c r="D23" s="52">
        <f>B23*C23</f>
        <v>306488036.21330976</v>
      </c>
      <c r="E23" s="55"/>
      <c r="F23" s="34"/>
      <c r="G23" s="4"/>
      <c r="H23" s="4"/>
      <c r="I23" s="4"/>
    </row>
    <row r="24" spans="1:15" x14ac:dyDescent="0.3">
      <c r="A24" s="48">
        <v>2019</v>
      </c>
      <c r="B24" s="49">
        <f>D14</f>
        <v>8870760.9900000002</v>
      </c>
      <c r="C24" s="80">
        <f>L5</f>
        <v>35.214449766431592</v>
      </c>
      <c r="D24" s="52">
        <f>B24*C24</f>
        <v>312378967.272376</v>
      </c>
      <c r="E24" s="55"/>
      <c r="F24" s="34"/>
      <c r="G24" s="4"/>
      <c r="I24" s="4"/>
    </row>
    <row r="25" spans="1:15" x14ac:dyDescent="0.3">
      <c r="A25" s="48">
        <v>2020</v>
      </c>
      <c r="B25" s="49">
        <f>D15</f>
        <v>9013338.6407766975</v>
      </c>
      <c r="C25" s="80">
        <f>L6</f>
        <v>32.291994002738313</v>
      </c>
      <c r="D25" s="52">
        <f>B25*C25</f>
        <v>291058677.33261061</v>
      </c>
      <c r="E25" s="55"/>
      <c r="F25" s="34"/>
      <c r="G25" s="4"/>
      <c r="H25" s="4"/>
      <c r="I25" s="4"/>
    </row>
    <row r="26" spans="1:15" x14ac:dyDescent="0.3">
      <c r="A26" s="48">
        <v>2021</v>
      </c>
      <c r="B26" s="49">
        <f>D16</f>
        <v>7141188.7785234889</v>
      </c>
      <c r="C26" s="80">
        <f>L7</f>
        <v>37.287560257939525</v>
      </c>
      <c r="D26" s="52">
        <f>B26*C26</f>
        <v>266277506.89251614</v>
      </c>
      <c r="E26" s="55"/>
      <c r="F26" s="34"/>
      <c r="G26" s="4"/>
      <c r="H26" s="4"/>
      <c r="I26" s="4"/>
    </row>
    <row r="27" spans="1:15" x14ac:dyDescent="0.3">
      <c r="A27" s="58"/>
      <c r="B27" s="42"/>
      <c r="C27" s="81" t="s">
        <v>39</v>
      </c>
      <c r="D27" s="40"/>
      <c r="E27" s="55"/>
      <c r="F27" s="34"/>
      <c r="G27" s="4"/>
      <c r="H27" s="4"/>
      <c r="I27" s="4"/>
    </row>
    <row r="28" spans="1:15" x14ac:dyDescent="0.3">
      <c r="A28" s="48"/>
      <c r="B28" s="53">
        <f>AVERAGE(B22:B26)</f>
        <v>9647148.2430824637</v>
      </c>
      <c r="C28" s="80">
        <f>AVERAGE(C22:C26)</f>
        <v>32.470567456525927</v>
      </c>
      <c r="D28" s="52">
        <f>AVERAGE(D22:D26)</f>
        <v>307021563.0278281</v>
      </c>
      <c r="E28" s="68">
        <f>D28</f>
        <v>307021563.0278281</v>
      </c>
      <c r="F28" s="90" t="s">
        <v>73</v>
      </c>
      <c r="G28" s="88"/>
      <c r="H28" s="88"/>
      <c r="I28" s="88"/>
      <c r="J28" s="37"/>
    </row>
    <row r="29" spans="1:15" x14ac:dyDescent="0.3">
      <c r="A29" s="48"/>
      <c r="B29" s="31"/>
      <c r="C29" s="54"/>
      <c r="D29" s="49"/>
      <c r="E29" s="69"/>
      <c r="F29" s="3"/>
      <c r="G29" s="4"/>
      <c r="H29" s="4"/>
      <c r="I29" s="4"/>
    </row>
    <row r="30" spans="1:15" x14ac:dyDescent="0.3">
      <c r="A30" s="58" t="s">
        <v>29</v>
      </c>
      <c r="B30" s="51"/>
      <c r="C30" s="51">
        <v>22</v>
      </c>
      <c r="D30" s="41"/>
      <c r="E30" s="70"/>
      <c r="G30" s="4"/>
      <c r="H30" s="4"/>
      <c r="I30" s="4"/>
    </row>
    <row r="31" spans="1:15" x14ac:dyDescent="0.3">
      <c r="A31" s="84">
        <v>36</v>
      </c>
      <c r="B31" s="51" t="s">
        <v>27</v>
      </c>
      <c r="C31" s="51"/>
      <c r="D31" s="41"/>
      <c r="E31" s="70"/>
      <c r="G31" s="4"/>
      <c r="H31" s="4"/>
      <c r="I31" s="4"/>
    </row>
    <row r="32" spans="1:15" x14ac:dyDescent="0.3">
      <c r="A32" s="75" t="s">
        <v>21</v>
      </c>
      <c r="B32" s="51"/>
      <c r="C32" s="51"/>
      <c r="D32" s="51"/>
      <c r="E32" s="69"/>
      <c r="F32"/>
      <c r="G32" s="4"/>
      <c r="H32" s="4"/>
      <c r="I32" s="4"/>
      <c r="L32" s="3"/>
      <c r="M32" s="3"/>
      <c r="N32" s="66"/>
      <c r="O32" s="35"/>
    </row>
    <row r="33" spans="1:25" x14ac:dyDescent="0.3">
      <c r="A33" s="85">
        <v>1.1151</v>
      </c>
      <c r="B33" s="51" t="s">
        <v>22</v>
      </c>
      <c r="C33" s="51" t="s">
        <v>28</v>
      </c>
      <c r="D33" s="51" t="s">
        <v>28</v>
      </c>
      <c r="E33" s="69"/>
      <c r="G33" s="4"/>
      <c r="H33" s="4"/>
      <c r="I33" s="4"/>
      <c r="L33" s="3"/>
      <c r="N33" s="9"/>
    </row>
    <row r="34" spans="1:25" x14ac:dyDescent="0.3">
      <c r="B34" s="16"/>
      <c r="C34" s="16"/>
      <c r="D34" s="16"/>
      <c r="E34" s="69"/>
      <c r="F34"/>
      <c r="G34"/>
      <c r="H34"/>
      <c r="I34"/>
      <c r="L34" s="3"/>
      <c r="M34" s="3"/>
    </row>
    <row r="35" spans="1:25" x14ac:dyDescent="0.3">
      <c r="A35" s="59" t="s">
        <v>16</v>
      </c>
      <c r="B35" s="60" t="s">
        <v>37</v>
      </c>
      <c r="C35" s="63" t="s">
        <v>23</v>
      </c>
      <c r="D35" s="29" t="s">
        <v>24</v>
      </c>
      <c r="E35" s="71"/>
      <c r="F35"/>
      <c r="G35"/>
      <c r="H35"/>
      <c r="I35"/>
      <c r="L35" s="3"/>
      <c r="M35" s="3"/>
    </row>
    <row r="36" spans="1:25" x14ac:dyDescent="0.3">
      <c r="A36" s="61" t="s">
        <v>14</v>
      </c>
      <c r="B36" s="62"/>
      <c r="C36" s="29" t="s">
        <v>18</v>
      </c>
      <c r="D36" s="29" t="s">
        <v>25</v>
      </c>
      <c r="E36" s="71"/>
      <c r="L36" s="3"/>
      <c r="M36" s="3"/>
    </row>
    <row r="37" spans="1:25" x14ac:dyDescent="0.3">
      <c r="A37" s="48">
        <v>2017</v>
      </c>
      <c r="B37" s="49">
        <f>B22</f>
        <v>12914757.136690646</v>
      </c>
      <c r="C37" s="49">
        <f>A$33*B37</f>
        <v>14401245.683123739</v>
      </c>
      <c r="D37" s="52">
        <f>C37*A$31</f>
        <v>518444844.59245461</v>
      </c>
      <c r="E37" s="71"/>
      <c r="F37"/>
      <c r="G37"/>
      <c r="H37"/>
      <c r="I37"/>
      <c r="L37" s="3"/>
      <c r="M37" s="3"/>
    </row>
    <row r="38" spans="1:25" x14ac:dyDescent="0.3">
      <c r="A38" s="48">
        <v>2018</v>
      </c>
      <c r="B38" s="49">
        <f>B23</f>
        <v>10295695.669421488</v>
      </c>
      <c r="C38" s="49">
        <f>A$33*B38</f>
        <v>11480730.240971902</v>
      </c>
      <c r="D38" s="52">
        <f>C38*A$31</f>
        <v>413306288.67498851</v>
      </c>
      <c r="E38" s="71"/>
      <c r="F38"/>
      <c r="G38"/>
      <c r="H38"/>
      <c r="I38"/>
      <c r="L38" s="3"/>
      <c r="M38" s="3"/>
    </row>
    <row r="39" spans="1:25" x14ac:dyDescent="0.3">
      <c r="A39" s="48">
        <v>2019</v>
      </c>
      <c r="B39" s="49">
        <f>B24</f>
        <v>8870760.9900000002</v>
      </c>
      <c r="C39" s="49">
        <f>A$33*B39</f>
        <v>9891785.5799490009</v>
      </c>
      <c r="D39" s="52">
        <f>C39*A$31</f>
        <v>356104280.87816405</v>
      </c>
      <c r="E39" s="71"/>
      <c r="F39"/>
      <c r="G39"/>
      <c r="H39"/>
      <c r="I39"/>
      <c r="L39" s="3"/>
      <c r="M39" s="3"/>
    </row>
    <row r="40" spans="1:25" x14ac:dyDescent="0.3">
      <c r="A40" s="48">
        <v>2020</v>
      </c>
      <c r="B40" s="49">
        <f>B25</f>
        <v>9013338.6407766975</v>
      </c>
      <c r="C40" s="49">
        <f>A$33*B40</f>
        <v>10050773.918330096</v>
      </c>
      <c r="D40" s="52">
        <f>C40*A$31</f>
        <v>361827861.05988348</v>
      </c>
      <c r="E40" s="71"/>
      <c r="F40"/>
      <c r="G40"/>
      <c r="H40"/>
      <c r="I40"/>
      <c r="L40" s="3"/>
      <c r="M40" s="3"/>
    </row>
    <row r="41" spans="1:25" x14ac:dyDescent="0.3">
      <c r="A41" s="48">
        <v>2021</v>
      </c>
      <c r="B41" s="49">
        <f>B26</f>
        <v>7141188.7785234889</v>
      </c>
      <c r="C41" s="49">
        <f>A$33*B41</f>
        <v>7963139.606931542</v>
      </c>
      <c r="D41" s="52">
        <f>C41*A$31</f>
        <v>286673025.84953552</v>
      </c>
      <c r="E41" s="72"/>
      <c r="F41" s="18"/>
      <c r="G41"/>
      <c r="H41"/>
      <c r="I41"/>
      <c r="L41" s="3"/>
      <c r="M41" s="3"/>
    </row>
    <row r="42" spans="1:25" x14ac:dyDescent="0.3">
      <c r="A42" s="58"/>
      <c r="B42" s="42"/>
      <c r="C42" s="41" t="s">
        <v>39</v>
      </c>
      <c r="D42" s="40"/>
      <c r="E42" s="73"/>
      <c r="F42" s="18"/>
      <c r="G42"/>
      <c r="H42"/>
      <c r="I42"/>
      <c r="L42" s="3"/>
      <c r="M42" s="3"/>
    </row>
    <row r="43" spans="1:25" x14ac:dyDescent="0.3">
      <c r="A43" s="48"/>
      <c r="B43" s="53">
        <f>AVERAGE(B37:B41)</f>
        <v>9647148.2430824637</v>
      </c>
      <c r="C43" s="52">
        <f>AVERAGE(C37:C41)</f>
        <v>10757535.005861256</v>
      </c>
      <c r="D43" s="52">
        <f>AVERAGE(D37:D41)</f>
        <v>387271260.21100521</v>
      </c>
      <c r="E43" s="68">
        <f>D43</f>
        <v>387271260.21100521</v>
      </c>
      <c r="F43" s="89" t="s">
        <v>74</v>
      </c>
      <c r="G43" s="37"/>
      <c r="H43" s="37"/>
      <c r="I43" s="37"/>
      <c r="J43" s="37"/>
      <c r="L43" s="3"/>
      <c r="M43" s="3"/>
    </row>
    <row r="44" spans="1:25" x14ac:dyDescent="0.3">
      <c r="A44" s="48"/>
      <c r="B44" s="53"/>
      <c r="C44" s="52"/>
      <c r="D44" s="52"/>
      <c r="E44" s="70"/>
      <c r="F44" s="38"/>
      <c r="G44" s="4"/>
      <c r="H44" s="4"/>
      <c r="I44" s="4"/>
      <c r="L44" s="3"/>
      <c r="M44" s="3"/>
    </row>
    <row r="45" spans="1:25" x14ac:dyDescent="0.3">
      <c r="A45" s="58" t="s">
        <v>70</v>
      </c>
      <c r="B45" s="51"/>
      <c r="C45" s="51"/>
      <c r="D45" s="51"/>
      <c r="E45" s="73"/>
      <c r="F45" s="18"/>
      <c r="L45" s="3"/>
      <c r="M45" s="3"/>
    </row>
    <row r="46" spans="1:25" x14ac:dyDescent="0.3">
      <c r="A46" s="93">
        <v>4173</v>
      </c>
      <c r="B46" s="51" t="s">
        <v>69</v>
      </c>
      <c r="C46" s="57"/>
      <c r="D46" s="51"/>
      <c r="E46" s="73"/>
      <c r="F46" s="18"/>
      <c r="G46" s="4"/>
      <c r="H46" s="4"/>
      <c r="I46" s="4"/>
      <c r="L46" s="3"/>
      <c r="M46" s="3"/>
      <c r="Y46" s="44"/>
    </row>
    <row r="47" spans="1:25" x14ac:dyDescent="0.3">
      <c r="A47" s="85">
        <f>A46/2000</f>
        <v>2.0865</v>
      </c>
      <c r="B47" s="51" t="s">
        <v>33</v>
      </c>
      <c r="C47" s="57"/>
      <c r="D47" s="51"/>
      <c r="E47" s="73"/>
      <c r="F47" s="18"/>
      <c r="G47" s="4"/>
      <c r="H47" s="4"/>
      <c r="I47" s="4"/>
      <c r="L47" s="3"/>
      <c r="M47" s="3"/>
      <c r="Y47" s="10"/>
    </row>
    <row r="48" spans="1:25" x14ac:dyDescent="0.3">
      <c r="A48"/>
      <c r="B48"/>
      <c r="C48"/>
      <c r="D48"/>
      <c r="E48" s="73"/>
      <c r="F48" s="18"/>
      <c r="G48" s="4"/>
      <c r="H48" s="4"/>
      <c r="I48" s="4"/>
      <c r="L48" s="3"/>
      <c r="M48" s="25"/>
      <c r="Y48" s="10"/>
    </row>
    <row r="49" spans="1:25" ht="20.25" x14ac:dyDescent="0.35">
      <c r="A49" s="59" t="s">
        <v>16</v>
      </c>
      <c r="B49" s="63" t="s">
        <v>23</v>
      </c>
      <c r="C49" s="63" t="s">
        <v>38</v>
      </c>
      <c r="D49" s="64"/>
      <c r="E49" s="70"/>
      <c r="G49" s="4"/>
      <c r="H49" s="4"/>
      <c r="I49" s="4"/>
      <c r="L49" s="3"/>
      <c r="Y49" s="10"/>
    </row>
    <row r="50" spans="1:25" x14ac:dyDescent="0.3">
      <c r="A50" s="61" t="s">
        <v>14</v>
      </c>
      <c r="B50" s="29" t="s">
        <v>18</v>
      </c>
      <c r="C50" s="29" t="s">
        <v>18</v>
      </c>
      <c r="D50" s="64"/>
      <c r="E50" s="73"/>
      <c r="L50" s="3"/>
      <c r="M50" s="3"/>
      <c r="Y50" s="10"/>
    </row>
    <row r="51" spans="1:25" x14ac:dyDescent="0.3">
      <c r="A51" s="48">
        <v>2017</v>
      </c>
      <c r="B51" s="49">
        <f>C37</f>
        <v>14401245.683123739</v>
      </c>
      <c r="C51" s="49">
        <f>A$47*B51</f>
        <v>30048199.117837682</v>
      </c>
      <c r="D51" s="16"/>
      <c r="E51" s="73"/>
      <c r="F51" s="18"/>
      <c r="G51" s="4"/>
      <c r="H51" s="4"/>
      <c r="I51" s="4"/>
      <c r="L51" s="3"/>
      <c r="M51" s="67"/>
      <c r="Y51" s="10"/>
    </row>
    <row r="52" spans="1:25" x14ac:dyDescent="0.3">
      <c r="A52" s="48">
        <v>2018</v>
      </c>
      <c r="B52" s="49">
        <f>C38</f>
        <v>11480730.240971902</v>
      </c>
      <c r="C52" s="49">
        <f>A$47*B52</f>
        <v>23954543.647787876</v>
      </c>
      <c r="D52" s="49"/>
      <c r="E52" s="73"/>
      <c r="F52" s="39"/>
      <c r="G52" s="39"/>
      <c r="H52" s="39"/>
      <c r="I52" s="39"/>
      <c r="J52" s="20"/>
      <c r="K52" s="20"/>
      <c r="L52" s="3"/>
      <c r="M52" s="3"/>
      <c r="Y52" s="10"/>
    </row>
    <row r="53" spans="1:25" x14ac:dyDescent="0.3">
      <c r="A53" s="48">
        <v>2019</v>
      </c>
      <c r="B53" s="49">
        <f>C39</f>
        <v>9891785.5799490009</v>
      </c>
      <c r="C53" s="49">
        <f>A$47*B53</f>
        <v>20639210.612563591</v>
      </c>
      <c r="D53" s="49"/>
      <c r="E53" s="74"/>
      <c r="F53" s="122"/>
      <c r="G53" s="39"/>
      <c r="H53" s="39"/>
      <c r="I53" s="39"/>
      <c r="J53" s="20"/>
      <c r="K53" s="20"/>
      <c r="L53" s="3"/>
      <c r="M53" s="3"/>
      <c r="Y53" s="10"/>
    </row>
    <row r="54" spans="1:25" x14ac:dyDescent="0.3">
      <c r="A54" s="48">
        <v>2020</v>
      </c>
      <c r="B54" s="49">
        <f>C40</f>
        <v>10050773.918330096</v>
      </c>
      <c r="C54" s="49">
        <f>A$47*B54</f>
        <v>20970939.780595746</v>
      </c>
      <c r="D54" s="49"/>
      <c r="E54" s="74"/>
      <c r="F54" s="122"/>
      <c r="G54" s="39"/>
      <c r="H54" s="39"/>
      <c r="I54" s="39"/>
      <c r="J54" s="20"/>
      <c r="K54" s="20"/>
      <c r="L54" s="3"/>
      <c r="M54" s="3"/>
      <c r="Y54" s="10"/>
    </row>
    <row r="55" spans="1:25" x14ac:dyDescent="0.3">
      <c r="A55" s="48">
        <v>2021</v>
      </c>
      <c r="B55" s="49">
        <f>C41</f>
        <v>7963139.606931542</v>
      </c>
      <c r="C55" s="49">
        <f>A$47*B55</f>
        <v>16615090.789862663</v>
      </c>
      <c r="D55" s="49"/>
      <c r="E55" s="74"/>
      <c r="F55" s="122"/>
      <c r="G55" s="39"/>
      <c r="H55" s="39"/>
      <c r="I55" s="39"/>
      <c r="J55" s="20"/>
      <c r="K55" s="20"/>
      <c r="L55" s="3"/>
      <c r="M55" s="3"/>
      <c r="Y55" s="10"/>
    </row>
    <row r="56" spans="1:25" x14ac:dyDescent="0.3">
      <c r="A56" s="58"/>
      <c r="B56" s="42"/>
      <c r="C56" s="41" t="s">
        <v>39</v>
      </c>
      <c r="D56" s="40"/>
      <c r="E56" s="74"/>
      <c r="F56" s="122"/>
      <c r="G56" s="39"/>
      <c r="H56" s="39"/>
      <c r="I56" s="39"/>
      <c r="J56" s="20"/>
      <c r="K56" s="20"/>
      <c r="L56" s="3"/>
      <c r="M56" s="3"/>
      <c r="Y56" s="10"/>
    </row>
    <row r="57" spans="1:25" s="1" customFormat="1" x14ac:dyDescent="0.3">
      <c r="A57" s="48"/>
      <c r="B57" s="31">
        <f>AVERAGE(B51:B55)</f>
        <v>10757535.005861256</v>
      </c>
      <c r="C57" s="49">
        <f>AVERAGE(C51:C55)</f>
        <v>22445596.789729513</v>
      </c>
      <c r="D57" s="49"/>
      <c r="E57" s="74"/>
      <c r="F57" s="123" t="s">
        <v>75</v>
      </c>
      <c r="G57" s="123"/>
      <c r="H57" s="123"/>
      <c r="I57" s="123"/>
      <c r="J57" s="123"/>
      <c r="K57" s="86"/>
      <c r="L57" s="3"/>
      <c r="M57" s="3"/>
      <c r="N57"/>
      <c r="O57"/>
      <c r="P57"/>
      <c r="Q57"/>
      <c r="R57"/>
      <c r="S57"/>
      <c r="T57"/>
      <c r="U57"/>
      <c r="V57"/>
      <c r="X57"/>
      <c r="Y57" s="10"/>
    </row>
    <row r="58" spans="1:25" x14ac:dyDescent="0.3">
      <c r="A58" s="8"/>
      <c r="B58"/>
      <c r="C58"/>
      <c r="D58"/>
      <c r="E58" s="71"/>
      <c r="F58" s="124" t="s">
        <v>76</v>
      </c>
      <c r="G58" s="123"/>
      <c r="H58" s="123"/>
      <c r="I58" s="123"/>
      <c r="J58" s="86"/>
      <c r="K58" s="86"/>
    </row>
    <row r="59" spans="1:25" ht="22.5" customHeight="1" x14ac:dyDescent="0.3">
      <c r="A59" s="58" t="s">
        <v>41</v>
      </c>
      <c r="B59" s="51"/>
      <c r="C59" s="51"/>
      <c r="D59" s="51"/>
      <c r="E59" s="71"/>
      <c r="F59" s="122"/>
      <c r="G59" s="39"/>
      <c r="H59" s="39"/>
      <c r="I59" s="39"/>
      <c r="J59" s="20"/>
      <c r="K59" s="20"/>
    </row>
    <row r="60" spans="1:25" ht="20.25" customHeight="1" x14ac:dyDescent="0.3">
      <c r="A60" s="58" t="s">
        <v>40</v>
      </c>
      <c r="B60" s="51"/>
      <c r="C60" s="51"/>
      <c r="D60" s="57" t="s">
        <v>42</v>
      </c>
      <c r="E60" s="71"/>
      <c r="F60" s="20"/>
      <c r="G60" s="39"/>
      <c r="H60" s="39"/>
      <c r="I60" s="39"/>
      <c r="J60" s="20"/>
      <c r="K60" s="20"/>
      <c r="L60" s="3"/>
    </row>
    <row r="61" spans="1:25" x14ac:dyDescent="0.3">
      <c r="A61" s="59" t="s">
        <v>16</v>
      </c>
      <c r="B61" s="64" t="str">
        <f t="shared" ref="B61:B67" si="0">C49</f>
        <v>CO2 Emissions</v>
      </c>
      <c r="C61" s="63" t="s">
        <v>20</v>
      </c>
      <c r="D61" s="64" t="s">
        <v>43</v>
      </c>
      <c r="E61" s="71"/>
      <c r="F61" s="39"/>
      <c r="G61" s="39"/>
      <c r="H61" s="39"/>
      <c r="I61" s="39"/>
      <c r="J61" s="20"/>
      <c r="K61" s="20"/>
      <c r="L61" s="3"/>
    </row>
    <row r="62" spans="1:25" x14ac:dyDescent="0.3">
      <c r="A62" s="61" t="s">
        <v>14</v>
      </c>
      <c r="B62" s="29" t="str">
        <f t="shared" si="0"/>
        <v>(tons)</v>
      </c>
      <c r="C62" s="29" t="s">
        <v>35</v>
      </c>
      <c r="D62" s="100">
        <v>60</v>
      </c>
      <c r="E62" s="71"/>
      <c r="F62" s="39"/>
      <c r="G62" s="39"/>
      <c r="H62" s="39"/>
      <c r="I62" s="39"/>
      <c r="J62" s="20"/>
      <c r="K62" s="20"/>
      <c r="L62" s="3"/>
    </row>
    <row r="63" spans="1:25" x14ac:dyDescent="0.3">
      <c r="A63" s="48">
        <v>2017</v>
      </c>
      <c r="B63" s="15">
        <f t="shared" si="0"/>
        <v>30048199.117837682</v>
      </c>
      <c r="C63" s="52">
        <f>D$62*B63</f>
        <v>1802891947.070261</v>
      </c>
      <c r="E63" s="71"/>
      <c r="F63" s="39"/>
      <c r="G63" s="20"/>
      <c r="H63" s="20"/>
      <c r="I63" s="20"/>
      <c r="J63" s="20"/>
      <c r="K63" s="20"/>
      <c r="L63" s="3"/>
    </row>
    <row r="64" spans="1:25" x14ac:dyDescent="0.3">
      <c r="A64" s="48">
        <v>2018</v>
      </c>
      <c r="B64" s="15">
        <f t="shared" si="0"/>
        <v>23954543.647787876</v>
      </c>
      <c r="C64" s="52">
        <f>D$62*B64</f>
        <v>1437272618.8672726</v>
      </c>
      <c r="E64" s="70"/>
      <c r="F64" s="39"/>
      <c r="G64" s="20"/>
      <c r="H64" s="20"/>
      <c r="I64" s="20"/>
      <c r="J64" s="20"/>
      <c r="K64" s="20"/>
      <c r="L64" s="3"/>
    </row>
    <row r="65" spans="1:14" x14ac:dyDescent="0.3">
      <c r="A65" s="48">
        <v>2019</v>
      </c>
      <c r="B65" s="15">
        <f t="shared" si="0"/>
        <v>20639210.612563591</v>
      </c>
      <c r="C65" s="52">
        <f>D$62*B65</f>
        <v>1238352636.7538154</v>
      </c>
      <c r="E65" s="70"/>
      <c r="F65" s="39"/>
      <c r="G65" s="20"/>
      <c r="H65" s="20"/>
      <c r="I65" s="20"/>
      <c r="J65" s="20"/>
      <c r="K65" s="20"/>
      <c r="L65" s="3"/>
    </row>
    <row r="66" spans="1:14" x14ac:dyDescent="0.3">
      <c r="A66" s="48">
        <v>2020</v>
      </c>
      <c r="B66" s="15">
        <f t="shared" si="0"/>
        <v>20970939.780595746</v>
      </c>
      <c r="C66" s="52">
        <f>D$62*B66</f>
        <v>1258256386.8357449</v>
      </c>
      <c r="D66" s="44"/>
      <c r="E66" s="70"/>
      <c r="F66" s="39"/>
      <c r="G66" s="20"/>
      <c r="H66" s="20"/>
      <c r="I66" s="20"/>
      <c r="J66" s="20"/>
      <c r="K66" s="20"/>
      <c r="L66" s="3"/>
    </row>
    <row r="67" spans="1:14" x14ac:dyDescent="0.3">
      <c r="A67" s="48">
        <v>2021</v>
      </c>
      <c r="B67" s="15">
        <f t="shared" si="0"/>
        <v>16615090.789862663</v>
      </c>
      <c r="C67" s="52">
        <f>D$62*B67</f>
        <v>996905447.39175975</v>
      </c>
      <c r="D67" s="16"/>
      <c r="E67" s="70"/>
      <c r="F67" s="86" t="s">
        <v>34</v>
      </c>
      <c r="G67" s="88"/>
      <c r="H67" s="88"/>
      <c r="I67" s="88"/>
      <c r="J67" s="1"/>
      <c r="K67" s="3"/>
      <c r="L67" s="3"/>
    </row>
    <row r="68" spans="1:14" x14ac:dyDescent="0.3">
      <c r="A68" s="58"/>
      <c r="B68" s="42"/>
      <c r="C68" s="41" t="s">
        <v>39</v>
      </c>
      <c r="D68" s="40"/>
      <c r="E68" s="70"/>
      <c r="F68" s="86" t="s">
        <v>77</v>
      </c>
      <c r="G68" s="37"/>
      <c r="H68" s="37"/>
      <c r="I68" s="37"/>
      <c r="J68" s="37"/>
      <c r="K68" s="87"/>
      <c r="L68" s="3"/>
    </row>
    <row r="69" spans="1:14" ht="20.25" x14ac:dyDescent="0.35">
      <c r="A69" s="48"/>
      <c r="B69" s="31">
        <f>AVERAGE(B63:B67)</f>
        <v>22445596.789729513</v>
      </c>
      <c r="C69" s="52">
        <f>AVERAGE(C63:C67)</f>
        <v>1346735807.3837707</v>
      </c>
      <c r="D69" s="49"/>
      <c r="E69" s="68">
        <f>C69</f>
        <v>1346735807.3837707</v>
      </c>
      <c r="F69" s="86" t="s">
        <v>78</v>
      </c>
      <c r="G69" s="37"/>
      <c r="H69" s="37"/>
      <c r="I69" s="37"/>
      <c r="J69" s="37"/>
      <c r="K69" s="87"/>
      <c r="L69" s="3"/>
    </row>
    <row r="70" spans="1:14" x14ac:dyDescent="0.3">
      <c r="B70" s="16"/>
      <c r="C70" s="16"/>
      <c r="D70" s="16"/>
      <c r="E70" s="16"/>
      <c r="F70"/>
      <c r="G70"/>
      <c r="H70"/>
      <c r="I70"/>
      <c r="K70" s="3"/>
      <c r="L70" s="3"/>
    </row>
    <row r="71" spans="1:14" x14ac:dyDescent="0.3">
      <c r="B71" s="16"/>
      <c r="C71" s="16"/>
      <c r="D71" s="16"/>
      <c r="E71" s="94">
        <f>SUM(E28:E70)</f>
        <v>2041028630.6226039</v>
      </c>
      <c r="F71" s="95" t="s">
        <v>45</v>
      </c>
      <c r="G71" s="37"/>
      <c r="H71" s="37"/>
      <c r="I71" s="37"/>
      <c r="J71" s="37"/>
      <c r="K71" s="87"/>
      <c r="L71" s="87"/>
    </row>
    <row r="72" spans="1:14" x14ac:dyDescent="0.3">
      <c r="B72" s="16"/>
      <c r="C72" s="16"/>
      <c r="D72" s="16"/>
      <c r="E72"/>
      <c r="F72"/>
      <c r="G72"/>
      <c r="H72"/>
      <c r="I72"/>
    </row>
    <row r="73" spans="1:14" x14ac:dyDescent="0.3">
      <c r="B73" s="16"/>
      <c r="C73" s="16"/>
      <c r="D73" s="16"/>
      <c r="E73"/>
      <c r="F73"/>
      <c r="G73"/>
      <c r="H73"/>
      <c r="I73"/>
    </row>
    <row r="74" spans="1:14" x14ac:dyDescent="0.3">
      <c r="B74" s="16"/>
      <c r="C74" s="16"/>
      <c r="D74" s="16"/>
      <c r="E74"/>
      <c r="F74"/>
      <c r="G74"/>
      <c r="H74"/>
      <c r="I74"/>
    </row>
    <row r="75" spans="1:14" x14ac:dyDescent="0.3">
      <c r="B75" s="16"/>
      <c r="C75" s="16"/>
      <c r="D75" s="16"/>
      <c r="E75"/>
      <c r="F75"/>
      <c r="G75"/>
      <c r="H75"/>
      <c r="I75"/>
    </row>
    <row r="76" spans="1:14" x14ac:dyDescent="0.3">
      <c r="A76" s="58" t="s">
        <v>46</v>
      </c>
      <c r="B76" s="51"/>
      <c r="C76" s="51"/>
      <c r="D76" s="78">
        <v>0.02</v>
      </c>
      <c r="E76" s="16"/>
      <c r="F76"/>
      <c r="G76"/>
      <c r="H76"/>
      <c r="I76"/>
    </row>
    <row r="77" spans="1:14" x14ac:dyDescent="0.3">
      <c r="A77" s="58" t="s">
        <v>53</v>
      </c>
      <c r="B77" s="51"/>
      <c r="C77" s="51"/>
      <c r="D77" s="57"/>
      <c r="E77" s="16"/>
      <c r="F77"/>
      <c r="G77"/>
      <c r="H77"/>
      <c r="I77"/>
      <c r="K77" s="3"/>
      <c r="L77" s="3"/>
    </row>
    <row r="78" spans="1:14" s="44" customFormat="1" x14ac:dyDescent="0.3">
      <c r="A78" s="59" t="s">
        <v>16</v>
      </c>
      <c r="B78" s="76" t="s">
        <v>30</v>
      </c>
      <c r="C78" s="77" t="s">
        <v>47</v>
      </c>
      <c r="D78" s="64"/>
      <c r="E78" s="16"/>
      <c r="F78"/>
      <c r="G78"/>
      <c r="H78"/>
      <c r="I78"/>
      <c r="J78"/>
      <c r="K78" s="3"/>
      <c r="L78" s="45"/>
    </row>
    <row r="79" spans="1:14" s="10" customFormat="1" x14ac:dyDescent="0.3">
      <c r="A79" s="61" t="s">
        <v>14</v>
      </c>
      <c r="B79" s="29" t="s">
        <v>48</v>
      </c>
      <c r="C79" s="29" t="s">
        <v>48</v>
      </c>
      <c r="D79" s="65"/>
      <c r="F79" s="95" t="s">
        <v>52</v>
      </c>
      <c r="G79" s="37"/>
      <c r="H79" s="37"/>
      <c r="I79" s="37"/>
      <c r="J79" s="37"/>
      <c r="K79" s="97"/>
      <c r="L79" s="98"/>
      <c r="M79" s="33"/>
      <c r="N79" s="99"/>
    </row>
    <row r="80" spans="1:14" s="10" customFormat="1" x14ac:dyDescent="0.3">
      <c r="A80" s="48">
        <v>2017</v>
      </c>
      <c r="B80" s="49">
        <v>91398886</v>
      </c>
      <c r="C80" s="49">
        <f>B80*D$76</f>
        <v>1827977.72</v>
      </c>
      <c r="D80" s="49"/>
      <c r="E80" s="16"/>
      <c r="F80" s="95" t="s">
        <v>51</v>
      </c>
      <c r="G80" s="37"/>
      <c r="H80" s="37"/>
      <c r="I80"/>
      <c r="J80"/>
      <c r="K80" s="82"/>
      <c r="L80" s="14"/>
    </row>
    <row r="81" spans="1:43" s="10" customFormat="1" ht="19.5" customHeight="1" x14ac:dyDescent="0.3">
      <c r="A81" s="48">
        <v>2018</v>
      </c>
      <c r="B81" s="49">
        <v>89356018</v>
      </c>
      <c r="C81" s="49">
        <v>893560.18</v>
      </c>
      <c r="D81" s="49"/>
      <c r="E81" s="16"/>
      <c r="F81"/>
      <c r="G81"/>
      <c r="H81"/>
      <c r="I81"/>
      <c r="J81"/>
      <c r="K81" s="82"/>
      <c r="L81" s="14"/>
    </row>
    <row r="82" spans="1:43" s="10" customFormat="1" x14ac:dyDescent="0.3">
      <c r="A82" s="48">
        <v>2019</v>
      </c>
      <c r="B82" s="49">
        <v>73804930</v>
      </c>
      <c r="C82" s="49">
        <v>738049.3</v>
      </c>
      <c r="D82" s="49"/>
      <c r="E82" s="16"/>
      <c r="F82"/>
      <c r="G82"/>
      <c r="H82"/>
      <c r="I82"/>
      <c r="J82"/>
      <c r="K82" s="82"/>
      <c r="L82" s="14"/>
    </row>
    <row r="83" spans="1:43" s="10" customFormat="1" x14ac:dyDescent="0.3">
      <c r="A83" s="48">
        <v>2020</v>
      </c>
      <c r="B83" s="49">
        <v>80670150</v>
      </c>
      <c r="C83" s="49">
        <v>806701.5</v>
      </c>
      <c r="D83" s="49"/>
      <c r="E83" s="16"/>
      <c r="F83"/>
      <c r="G83"/>
      <c r="H83"/>
      <c r="I83"/>
      <c r="J83"/>
      <c r="K83" s="82"/>
      <c r="L83" s="14"/>
    </row>
    <row r="84" spans="1:43" s="10" customFormat="1" x14ac:dyDescent="0.3">
      <c r="A84" s="48">
        <v>2021</v>
      </c>
      <c r="B84" s="49">
        <v>73501725</v>
      </c>
      <c r="C84" s="49">
        <v>735017.25</v>
      </c>
      <c r="D84" s="49"/>
      <c r="E84" s="135"/>
      <c r="F84" s="135"/>
      <c r="G84"/>
      <c r="H84"/>
      <c r="I84"/>
      <c r="J84"/>
      <c r="K84" s="82"/>
      <c r="L84" s="14"/>
    </row>
    <row r="85" spans="1:43" s="10" customFormat="1" x14ac:dyDescent="0.3">
      <c r="A85" s="58"/>
      <c r="B85" s="42"/>
      <c r="C85" s="41" t="s">
        <v>39</v>
      </c>
      <c r="D85" s="40"/>
      <c r="E85"/>
      <c r="F85"/>
      <c r="G85"/>
      <c r="H85"/>
      <c r="I85"/>
      <c r="J85"/>
      <c r="K85" s="14"/>
      <c r="L85" s="14"/>
    </row>
    <row r="86" spans="1:43" s="10" customFormat="1" x14ac:dyDescent="0.3">
      <c r="A86" s="48"/>
      <c r="B86" s="31">
        <f>AVERAGE(B80:B84)</f>
        <v>81746341.799999997</v>
      </c>
      <c r="C86" s="49">
        <f>AVERAGE(C80:C84)</f>
        <v>1000261.1900000001</v>
      </c>
      <c r="D86" s="49"/>
      <c r="E86"/>
      <c r="F86"/>
      <c r="G86"/>
      <c r="H86"/>
      <c r="I86"/>
      <c r="J86"/>
      <c r="K86" s="14"/>
      <c r="L86" s="14"/>
    </row>
    <row r="87" spans="1:43" s="10" customFormat="1" x14ac:dyDescent="0.3">
      <c r="A87" s="48"/>
      <c r="B87" s="49"/>
      <c r="C87" s="49"/>
      <c r="D87" s="49"/>
      <c r="E87"/>
      <c r="F87"/>
      <c r="G87"/>
      <c r="H87"/>
      <c r="I87"/>
      <c r="J87"/>
      <c r="K87" s="14"/>
      <c r="L87" s="14"/>
    </row>
    <row r="88" spans="1:43" s="10" customFormat="1" x14ac:dyDescent="0.3">
      <c r="A88" s="51" t="s">
        <v>49</v>
      </c>
      <c r="B88" s="51"/>
      <c r="C88" s="51"/>
      <c r="D88" s="57"/>
      <c r="E88"/>
      <c r="F88"/>
      <c r="G88"/>
      <c r="H88"/>
      <c r="I88"/>
      <c r="J88"/>
      <c r="K88" s="14"/>
      <c r="L88" s="14"/>
    </row>
    <row r="89" spans="1:43" s="10" customFormat="1" x14ac:dyDescent="0.3">
      <c r="A89" s="59" t="s">
        <v>16</v>
      </c>
      <c r="B89" s="76" t="str">
        <f>C78</f>
        <v>Power Gain</v>
      </c>
      <c r="C89" s="77" t="str">
        <f t="shared" ref="C89:C95" si="1">L1</f>
        <v xml:space="preserve">Bulk Rate </v>
      </c>
      <c r="D89" s="64"/>
      <c r="E89"/>
      <c r="F89"/>
      <c r="G89"/>
      <c r="H89"/>
      <c r="I89"/>
      <c r="J89"/>
      <c r="K89" s="14"/>
      <c r="L89" s="14"/>
    </row>
    <row r="90" spans="1:43" s="10" customFormat="1" x14ac:dyDescent="0.3">
      <c r="A90" s="61" t="s">
        <v>14</v>
      </c>
      <c r="B90" s="76" t="str">
        <f t="shared" ref="B90:B95" si="2">C79</f>
        <v>(MWHRs)</v>
      </c>
      <c r="C90" s="77" t="str">
        <f t="shared" si="1"/>
        <v>($/MWHr)</v>
      </c>
      <c r="D90" s="65"/>
      <c r="E90"/>
      <c r="K90" s="14"/>
      <c r="L90" s="14"/>
    </row>
    <row r="91" spans="1:43" s="10" customFormat="1" x14ac:dyDescent="0.3">
      <c r="A91" s="48">
        <v>2017</v>
      </c>
      <c r="B91" s="17">
        <f t="shared" si="2"/>
        <v>1827977.72</v>
      </c>
      <c r="C91" s="80">
        <f t="shared" si="1"/>
        <v>27.79027306744198</v>
      </c>
      <c r="D91" s="52">
        <f>B91*C91</f>
        <v>50799999.999999993</v>
      </c>
      <c r="E91"/>
      <c r="F91"/>
      <c r="G91"/>
      <c r="H91"/>
      <c r="I91"/>
      <c r="J91"/>
      <c r="K91" s="14"/>
      <c r="L91" s="14"/>
      <c r="AE91"/>
      <c r="AF91" s="3"/>
      <c r="AG91" s="3"/>
      <c r="AH91"/>
      <c r="AI91"/>
      <c r="AJ91"/>
      <c r="AK91"/>
      <c r="AL91"/>
      <c r="AM91"/>
      <c r="AN91"/>
      <c r="AO91"/>
      <c r="AP91"/>
      <c r="AQ91"/>
    </row>
    <row r="92" spans="1:43" s="10" customFormat="1" x14ac:dyDescent="0.3">
      <c r="A92" s="48">
        <v>2018</v>
      </c>
      <c r="B92" s="17">
        <f t="shared" si="2"/>
        <v>893560.18</v>
      </c>
      <c r="C92" s="80">
        <f t="shared" si="1"/>
        <v>29.768560188078212</v>
      </c>
      <c r="D92" s="52">
        <f t="shared" ref="D92:D95" si="3">B92*C92</f>
        <v>26600000.000000004</v>
      </c>
      <c r="E92"/>
      <c r="F92"/>
      <c r="G92"/>
      <c r="H92"/>
      <c r="I92"/>
      <c r="J92"/>
      <c r="K92" s="14"/>
      <c r="L92" s="14"/>
      <c r="AE92"/>
      <c r="AF92" s="3"/>
      <c r="AG92" s="3"/>
      <c r="AH92"/>
      <c r="AI92"/>
      <c r="AJ92"/>
      <c r="AK92"/>
      <c r="AL92"/>
      <c r="AM92"/>
      <c r="AN92"/>
      <c r="AO92"/>
      <c r="AP92"/>
      <c r="AQ92"/>
    </row>
    <row r="93" spans="1:43" s="19" customFormat="1" x14ac:dyDescent="0.3">
      <c r="A93" s="48">
        <v>2019</v>
      </c>
      <c r="B93" s="17">
        <f t="shared" si="2"/>
        <v>738049.3</v>
      </c>
      <c r="C93" s="80">
        <f t="shared" si="1"/>
        <v>35.214449766431592</v>
      </c>
      <c r="D93" s="52">
        <f t="shared" si="3"/>
        <v>25990000</v>
      </c>
      <c r="E93" s="16"/>
      <c r="F93"/>
      <c r="G93"/>
      <c r="H93"/>
      <c r="I93"/>
      <c r="J93"/>
      <c r="AE93"/>
      <c r="AF93" s="3"/>
      <c r="AG93" s="3"/>
      <c r="AH93"/>
      <c r="AI93"/>
      <c r="AJ93"/>
      <c r="AK93"/>
      <c r="AL93"/>
      <c r="AM93"/>
      <c r="AN93"/>
      <c r="AO93"/>
      <c r="AP93"/>
      <c r="AQ93"/>
    </row>
    <row r="94" spans="1:43" s="20" customFormat="1" x14ac:dyDescent="0.3">
      <c r="A94" s="48">
        <v>2020</v>
      </c>
      <c r="B94" s="17">
        <f t="shared" si="2"/>
        <v>806701.5</v>
      </c>
      <c r="C94" s="80">
        <f t="shared" si="1"/>
        <v>32.291994002738313</v>
      </c>
      <c r="D94" s="52">
        <f t="shared" si="3"/>
        <v>26050000</v>
      </c>
      <c r="E94" s="16"/>
      <c r="F94"/>
      <c r="G94"/>
      <c r="H94"/>
      <c r="I94"/>
      <c r="J94"/>
      <c r="AE94"/>
      <c r="AF94" s="3"/>
      <c r="AG94" s="3"/>
      <c r="AH94"/>
      <c r="AI94"/>
      <c r="AJ94"/>
      <c r="AK94"/>
      <c r="AL94"/>
      <c r="AM94"/>
      <c r="AN94"/>
      <c r="AO94"/>
      <c r="AP94"/>
      <c r="AQ94"/>
    </row>
    <row r="95" spans="1:43" s="20" customFormat="1" x14ac:dyDescent="0.3">
      <c r="A95" s="48">
        <v>2021</v>
      </c>
      <c r="B95" s="17">
        <f t="shared" si="2"/>
        <v>735017.25</v>
      </c>
      <c r="C95" s="80">
        <f t="shared" si="1"/>
        <v>37.287560257939525</v>
      </c>
      <c r="D95" s="52">
        <f t="shared" si="3"/>
        <v>27407000</v>
      </c>
      <c r="E95" s="16"/>
      <c r="AE95"/>
      <c r="AF95" s="3"/>
      <c r="AG95" s="3"/>
      <c r="AH95"/>
      <c r="AI95"/>
      <c r="AJ95"/>
      <c r="AK95"/>
      <c r="AL95"/>
      <c r="AM95"/>
      <c r="AN95"/>
      <c r="AO95"/>
      <c r="AP95"/>
      <c r="AQ95"/>
    </row>
    <row r="96" spans="1:43" s="20" customFormat="1" x14ac:dyDescent="0.3">
      <c r="A96" s="58"/>
      <c r="B96" s="43"/>
      <c r="C96" s="81" t="s">
        <v>39</v>
      </c>
      <c r="D96" s="40"/>
      <c r="E96" s="68">
        <f>E71</f>
        <v>2041028630.6226039</v>
      </c>
      <c r="F96" s="86" t="s">
        <v>50</v>
      </c>
      <c r="G96" s="37"/>
      <c r="H96" s="37"/>
      <c r="I96" s="37"/>
      <c r="J96"/>
      <c r="AE96"/>
      <c r="AF96" s="3"/>
      <c r="AG96" s="3"/>
      <c r="AH96"/>
      <c r="AI96"/>
      <c r="AJ96"/>
      <c r="AK96"/>
      <c r="AL96"/>
      <c r="AM96"/>
      <c r="AN96"/>
      <c r="AO96"/>
      <c r="AP96"/>
      <c r="AQ96"/>
    </row>
    <row r="97" spans="1:16" s="20" customFormat="1" x14ac:dyDescent="0.3">
      <c r="A97" s="48"/>
      <c r="B97" s="31">
        <f>AVERAGE(B91:B95)</f>
        <v>1000261.1900000001</v>
      </c>
      <c r="C97" s="80">
        <f>AVERAGE(C91:C95)</f>
        <v>32.470567456525927</v>
      </c>
      <c r="D97" s="52">
        <f>AVERAGE(D91:D95)</f>
        <v>31369400</v>
      </c>
      <c r="E97" s="68">
        <f>D97</f>
        <v>31369400</v>
      </c>
      <c r="F97" s="86" t="s">
        <v>83</v>
      </c>
      <c r="G97" s="86"/>
      <c r="H97" s="86"/>
      <c r="I97" s="86"/>
      <c r="J97" s="86"/>
      <c r="K97" s="86"/>
      <c r="L97" s="86"/>
      <c r="M97" s="86"/>
      <c r="N97" s="86"/>
      <c r="O97" s="86"/>
      <c r="P97" s="86"/>
    </row>
    <row r="98" spans="1:16" x14ac:dyDescent="0.3">
      <c r="F98" s="39"/>
      <c r="G98" s="39"/>
      <c r="H98" s="39"/>
      <c r="I98" s="39"/>
      <c r="J98" s="20"/>
      <c r="K98" s="20"/>
      <c r="L98" s="20"/>
      <c r="M98" s="20"/>
    </row>
    <row r="99" spans="1:16" x14ac:dyDescent="0.3">
      <c r="E99" s="83">
        <f>SUM(E96:E98)</f>
        <v>2072398030.6226039</v>
      </c>
      <c r="F99" s="79" t="s">
        <v>84</v>
      </c>
      <c r="G99" s="96"/>
      <c r="H99" s="96"/>
      <c r="I99" s="96"/>
      <c r="J99" s="37"/>
      <c r="K99" s="37"/>
      <c r="L99" s="37"/>
      <c r="M99" s="37"/>
      <c r="N99" s="37"/>
    </row>
    <row r="102" spans="1:16" x14ac:dyDescent="0.3">
      <c r="E102" s="39"/>
      <c r="F102" s="39"/>
      <c r="G102" s="39"/>
      <c r="H102" s="39"/>
    </row>
    <row r="103" spans="1:16" ht="19.5" thickBot="1" x14ac:dyDescent="0.35">
      <c r="E103" s="129">
        <f>A31</f>
        <v>36</v>
      </c>
      <c r="F103" s="39" t="s">
        <v>80</v>
      </c>
      <c r="G103" s="39"/>
      <c r="H103" s="39"/>
    </row>
    <row r="104" spans="1:16" x14ac:dyDescent="0.3">
      <c r="D104" s="125" t="s">
        <v>55</v>
      </c>
      <c r="E104" s="130">
        <f>E28</f>
        <v>307021563.0278281</v>
      </c>
      <c r="F104" s="131" t="s">
        <v>79</v>
      </c>
      <c r="G104" s="39"/>
      <c r="H104" s="39"/>
    </row>
    <row r="105" spans="1:16" x14ac:dyDescent="0.3">
      <c r="D105" s="126" t="s">
        <v>81</v>
      </c>
      <c r="E105" s="122">
        <f>E43</f>
        <v>387271260.21100521</v>
      </c>
      <c r="F105" s="127"/>
      <c r="G105" s="39"/>
      <c r="H105" s="39"/>
    </row>
    <row r="106" spans="1:16" x14ac:dyDescent="0.3">
      <c r="D106" s="126" t="s">
        <v>56</v>
      </c>
      <c r="E106" s="122">
        <f>E69</f>
        <v>1346735807.3837707</v>
      </c>
      <c r="F106" s="132"/>
      <c r="G106" s="39"/>
      <c r="H106" s="39"/>
    </row>
    <row r="107" spans="1:16" x14ac:dyDescent="0.3">
      <c r="D107" s="126"/>
      <c r="E107" s="20"/>
      <c r="F107" s="132"/>
      <c r="G107" s="39"/>
      <c r="H107" s="39"/>
    </row>
    <row r="108" spans="1:16" ht="19.5" thickBot="1" x14ac:dyDescent="0.35">
      <c r="D108" s="128" t="s">
        <v>82</v>
      </c>
      <c r="E108" s="133">
        <f>SUM(E104:E107)</f>
        <v>2041028630.6226039</v>
      </c>
      <c r="F108" s="134"/>
      <c r="G108" s="39"/>
      <c r="H108" s="39"/>
    </row>
    <row r="109" spans="1:16" x14ac:dyDescent="0.3">
      <c r="E109" s="39"/>
      <c r="F109" s="39"/>
      <c r="G109" s="39"/>
      <c r="H109" s="39"/>
    </row>
    <row r="110" spans="1:16" x14ac:dyDescent="0.3">
      <c r="E110" s="39"/>
      <c r="F110" s="39"/>
      <c r="G110" s="39"/>
      <c r="H110" s="39"/>
    </row>
    <row r="111" spans="1:16" x14ac:dyDescent="0.3">
      <c r="B111"/>
      <c r="C111"/>
      <c r="D111"/>
      <c r="E111"/>
    </row>
    <row r="112" spans="1:16" x14ac:dyDescent="0.3">
      <c r="B112"/>
      <c r="C112"/>
      <c r="D112"/>
      <c r="E112"/>
    </row>
    <row r="113" spans="2:5" x14ac:dyDescent="0.3">
      <c r="B113"/>
      <c r="C113"/>
      <c r="D113"/>
      <c r="E113"/>
    </row>
    <row r="114" spans="2:5" x14ac:dyDescent="0.3">
      <c r="B114"/>
      <c r="C114"/>
      <c r="D114"/>
      <c r="E114"/>
    </row>
    <row r="115" spans="2:5" x14ac:dyDescent="0.3">
      <c r="B115"/>
      <c r="C115"/>
      <c r="D115"/>
      <c r="E115"/>
    </row>
  </sheetData>
  <mergeCells count="1">
    <mergeCell ref="E84:F84"/>
  </mergeCells>
  <hyperlinks>
    <hyperlink ref="A32" r:id="rId1" location=":~:text=How%20much%20coal%20is%20burned%20to%20generate%201,electricity%2C%20enough%20coal%20to%20fill%20a%20hot%20tub." xr:uid="{07AEEC37-3B52-431B-80B3-B946E7770111}"/>
    <hyperlink ref="O18" r:id="rId2" xr:uid="{6DA727C5-7C61-4D9E-A164-B01EA4228360}"/>
    <hyperlink ref="O17" r:id="rId3" xr:uid="{E329631D-A6BD-480C-9A33-25F8B41B13FB}"/>
  </hyperlinks>
  <pageMargins left="0.7" right="0.7" top="0.75" bottom="0.75" header="0.3" footer="0.3"/>
  <pageSetup orientation="portrait" r:id="rId4"/>
  <ignoredErrors>
    <ignoredError sqref="E4" formulaRange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2% Efficiency Increase</vt:lpstr>
      <vt:lpstr>BPA Spill Data Reduction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Albright</dc:creator>
  <cp:lastModifiedBy>Douglas Albright</cp:lastModifiedBy>
  <dcterms:created xsi:type="dcterms:W3CDTF">2020-01-04T22:50:00Z</dcterms:created>
  <dcterms:modified xsi:type="dcterms:W3CDTF">2023-11-30T05:18:18Z</dcterms:modified>
</cp:coreProperties>
</file>