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30" yWindow="15" windowWidth="27120" windowHeight="132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E38" i="1" l="1"/>
  <c r="BE39" i="1"/>
  <c r="BE40" i="1"/>
  <c r="BE37" i="1"/>
  <c r="BC6" i="1"/>
  <c r="BC7" i="1"/>
  <c r="BC8" i="1"/>
  <c r="BC9" i="1"/>
  <c r="BD9" i="1" s="1"/>
  <c r="BC10" i="1"/>
  <c r="BC11" i="1"/>
  <c r="BC12" i="1"/>
  <c r="BC13" i="1"/>
  <c r="BC14" i="1"/>
  <c r="BC15" i="1"/>
  <c r="BC16" i="1"/>
  <c r="BC17" i="1"/>
  <c r="BD17" i="1" s="1"/>
  <c r="BC18" i="1"/>
  <c r="BC19" i="1"/>
  <c r="BC20" i="1"/>
  <c r="BC21" i="1"/>
  <c r="BC22" i="1"/>
  <c r="BC23" i="1"/>
  <c r="BC24" i="1"/>
  <c r="BC25" i="1"/>
  <c r="BD25" i="1" s="1"/>
  <c r="BC26" i="1"/>
  <c r="BC27" i="1"/>
  <c r="BC28" i="1"/>
  <c r="BC29" i="1"/>
  <c r="BC30" i="1"/>
  <c r="BC5" i="1"/>
  <c r="BB6" i="1"/>
  <c r="BD6" i="1" s="1"/>
  <c r="BB7" i="1"/>
  <c r="BB8" i="1"/>
  <c r="BB9" i="1"/>
  <c r="BB10" i="1"/>
  <c r="BB11" i="1"/>
  <c r="BB12" i="1"/>
  <c r="BB13" i="1"/>
  <c r="BD13" i="1" s="1"/>
  <c r="BB14" i="1"/>
  <c r="BD14" i="1" s="1"/>
  <c r="BB15" i="1"/>
  <c r="BB16" i="1"/>
  <c r="BB17" i="1"/>
  <c r="BB18" i="1"/>
  <c r="BB19" i="1"/>
  <c r="BB20" i="1"/>
  <c r="BB21" i="1"/>
  <c r="BD21" i="1" s="1"/>
  <c r="BB22" i="1"/>
  <c r="BD22" i="1" s="1"/>
  <c r="BB23" i="1"/>
  <c r="BB24" i="1"/>
  <c r="BB25" i="1"/>
  <c r="BB26" i="1"/>
  <c r="BB27" i="1"/>
  <c r="BB28" i="1"/>
  <c r="BB29" i="1"/>
  <c r="BD29" i="1" s="1"/>
  <c r="BB30" i="1"/>
  <c r="BD30" i="1" s="1"/>
  <c r="BB5" i="1"/>
  <c r="AS10" i="1"/>
  <c r="AD11" i="1"/>
  <c r="P9" i="1"/>
  <c r="C8" i="1"/>
  <c r="BD24" i="1" l="1"/>
  <c r="BD16" i="1"/>
  <c r="BD26" i="1"/>
  <c r="BD18" i="1"/>
  <c r="BD10" i="1"/>
  <c r="BD8" i="1"/>
  <c r="BD28" i="1"/>
  <c r="BD20" i="1"/>
  <c r="BD12" i="1"/>
  <c r="BD5" i="1"/>
  <c r="BD23" i="1"/>
  <c r="BD15" i="1"/>
  <c r="BD7" i="1"/>
  <c r="BD27" i="1"/>
  <c r="BD19" i="1"/>
  <c r="BD11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" i="1"/>
  <c r="AP54" i="1" l="1"/>
  <c r="AP55" i="1"/>
  <c r="AP53" i="1"/>
  <c r="AP52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5" i="1"/>
  <c r="L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K6" i="1"/>
  <c r="M6" i="1" s="1"/>
  <c r="K7" i="1"/>
  <c r="K8" i="1"/>
  <c r="K9" i="1"/>
  <c r="K10" i="1"/>
  <c r="K11" i="1"/>
  <c r="K12" i="1"/>
  <c r="K13" i="1"/>
  <c r="K14" i="1"/>
  <c r="M14" i="1" s="1"/>
  <c r="K15" i="1"/>
  <c r="M15" i="1" s="1"/>
  <c r="K16" i="1"/>
  <c r="K17" i="1"/>
  <c r="K18" i="1"/>
  <c r="M18" i="1" s="1"/>
  <c r="K19" i="1"/>
  <c r="K20" i="1"/>
  <c r="K21" i="1"/>
  <c r="K22" i="1"/>
  <c r="M22" i="1" s="1"/>
  <c r="K23" i="1"/>
  <c r="M23" i="1" s="1"/>
  <c r="K24" i="1"/>
  <c r="K25" i="1"/>
  <c r="K26" i="1"/>
  <c r="M26" i="1" s="1"/>
  <c r="K27" i="1"/>
  <c r="K28" i="1"/>
  <c r="K29" i="1"/>
  <c r="K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A22" i="1" l="1"/>
  <c r="AA14" i="1"/>
  <c r="AA6" i="1"/>
  <c r="AA5" i="1"/>
  <c r="AA18" i="1"/>
  <c r="AA10" i="1"/>
  <c r="AA13" i="1"/>
  <c r="AA19" i="1"/>
  <c r="AA11" i="1"/>
  <c r="AA20" i="1"/>
  <c r="AA7" i="1"/>
  <c r="AA21" i="1"/>
  <c r="M7" i="1"/>
  <c r="AA12" i="1"/>
  <c r="AA24" i="1"/>
  <c r="AA16" i="1"/>
  <c r="AA8" i="1"/>
  <c r="AA25" i="1"/>
  <c r="AA17" i="1"/>
  <c r="AA9" i="1"/>
  <c r="AA23" i="1"/>
  <c r="AA15" i="1"/>
  <c r="M5" i="1"/>
  <c r="M12" i="1"/>
  <c r="M24" i="1"/>
  <c r="M16" i="1"/>
  <c r="M8" i="1"/>
  <c r="M25" i="1"/>
  <c r="M17" i="1"/>
  <c r="M9" i="1"/>
  <c r="M28" i="1"/>
  <c r="M29" i="1"/>
  <c r="M21" i="1"/>
  <c r="M13" i="1"/>
  <c r="M20" i="1"/>
  <c r="M10" i="1"/>
  <c r="M27" i="1"/>
  <c r="M19" i="1"/>
  <c r="M11" i="1"/>
  <c r="AP5" i="1" l="1"/>
</calcChain>
</file>

<file path=xl/sharedStrings.xml><?xml version="1.0" encoding="utf-8"?>
<sst xmlns="http://schemas.openxmlformats.org/spreadsheetml/2006/main" count="78" uniqueCount="19">
  <si>
    <t>Gate</t>
  </si>
  <si>
    <t>Opening</t>
  </si>
  <si>
    <t>(%)</t>
  </si>
  <si>
    <t>Blade</t>
  </si>
  <si>
    <t>Flow</t>
  </si>
  <si>
    <t>Power</t>
  </si>
  <si>
    <t>(MW)</t>
  </si>
  <si>
    <t>Efficiency</t>
  </si>
  <si>
    <t>Equation</t>
  </si>
  <si>
    <t>(CFS)</t>
  </si>
  <si>
    <t>Constructed</t>
  </si>
  <si>
    <t>MW</t>
  </si>
  <si>
    <t>POINTS OF TANGENCY</t>
  </si>
  <si>
    <t>Gate(%)</t>
  </si>
  <si>
    <t>Bld(%)</t>
  </si>
  <si>
    <t>Flow(cfs)</t>
  </si>
  <si>
    <t>Pwr(MW)</t>
  </si>
  <si>
    <t>Avg Blade =</t>
  </si>
  <si>
    <t>Avg Blade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</si>
</sst>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1" fillId="0" borderId="1" applyNumberFormat="0" applyProtection="0">
      <alignment wrapText="1"/>
    </xf>
    <xf numFmtId="0" fontId="2" fillId="0" borderId="2" applyNumberFormat="0" applyFont="0" applyProtection="0">
      <alignment wrapText="1"/>
    </xf>
    <xf numFmtId="0" fontId="2" fillId="0" borderId="0" applyNumberFormat="0" applyFill="0" applyBorder="0" applyAlignment="0" applyProtection="0"/>
    <xf numFmtId="0" fontId="2" fillId="0" borderId="0" applyNumberFormat="0" applyProtection="0">
      <alignment vertical="top" wrapText="1"/>
    </xf>
    <xf numFmtId="0" fontId="2" fillId="0" borderId="3" applyNumberFormat="0" applyProtection="0">
      <alignment vertical="top" wrapText="1"/>
    </xf>
    <xf numFmtId="0" fontId="1" fillId="0" borderId="4" applyNumberFormat="0" applyProtection="0">
      <alignment horizontal="left" wrapText="1"/>
    </xf>
    <xf numFmtId="0" fontId="1" fillId="0" borderId="5" applyNumberFormat="0" applyProtection="0">
      <alignment wrapText="1"/>
    </xf>
    <xf numFmtId="0" fontId="2" fillId="0" borderId="6" applyNumberFormat="0" applyFont="0" applyFill="0" applyProtection="0">
      <alignment wrapText="1"/>
    </xf>
    <xf numFmtId="0" fontId="1" fillId="0" borderId="7" applyNumberFormat="0" applyFill="0" applyProtection="0">
      <alignment wrapText="1"/>
    </xf>
    <xf numFmtId="0" fontId="3" fillId="0" borderId="0" applyNumberFormat="0" applyProtection="0">
      <alignment horizontal="left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0" applyNumberFormat="0" applyAlignment="0" applyProtection="0"/>
    <xf numFmtId="0" fontId="14" fillId="6" borderId="11" applyNumberFormat="0" applyAlignment="0" applyProtection="0"/>
    <xf numFmtId="0" fontId="15" fillId="6" borderId="10" applyNumberFormat="0" applyAlignment="0" applyProtection="0"/>
    <xf numFmtId="0" fontId="16" fillId="0" borderId="12" applyNumberFormat="0" applyFill="0" applyAlignment="0" applyProtection="0"/>
    <xf numFmtId="0" fontId="17" fillId="7" borderId="13" applyNumberFormat="0" applyAlignment="0" applyProtection="0"/>
    <xf numFmtId="0" fontId="18" fillId="0" borderId="0" applyNumberFormat="0" applyFill="0" applyBorder="0" applyAlignment="0" applyProtection="0"/>
    <xf numFmtId="0" fontId="5" fillId="8" borderId="1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</cellStyleXfs>
  <cellXfs count="3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/>
    <xf numFmtId="0" fontId="0" fillId="34" borderId="0" xfId="0" applyFill="1" applyAlignment="1">
      <alignment horizontal="center"/>
    </xf>
    <xf numFmtId="2" fontId="0" fillId="34" borderId="0" xfId="0" applyNumberFormat="1" applyFill="1" applyAlignment="1">
      <alignment horizontal="center"/>
    </xf>
    <xf numFmtId="2" fontId="4" fillId="34" borderId="0" xfId="0" applyNumberFormat="1" applyFont="1" applyFill="1" applyAlignment="1">
      <alignment horizontal="center" readingOrder="1"/>
    </xf>
    <xf numFmtId="164" fontId="4" fillId="34" borderId="0" xfId="0" applyNumberFormat="1" applyFont="1" applyFill="1" applyAlignment="1">
      <alignment horizontal="center" readingOrder="1"/>
    </xf>
    <xf numFmtId="2" fontId="0" fillId="34" borderId="0" xfId="0" applyNumberFormat="1" applyFill="1"/>
    <xf numFmtId="0" fontId="0" fillId="35" borderId="0" xfId="0" applyFill="1" applyAlignment="1">
      <alignment horizontal="center"/>
    </xf>
    <xf numFmtId="2" fontId="0" fillId="35" borderId="0" xfId="0" applyNumberFormat="1" applyFill="1" applyAlignment="1">
      <alignment horizontal="center"/>
    </xf>
    <xf numFmtId="0" fontId="20" fillId="35" borderId="0" xfId="0" applyFont="1" applyFill="1"/>
    <xf numFmtId="0" fontId="0" fillId="35" borderId="0" xfId="0" applyFill="1"/>
    <xf numFmtId="0" fontId="0" fillId="36" borderId="0" xfId="0" applyFill="1"/>
    <xf numFmtId="0" fontId="0" fillId="33" borderId="0" xfId="0" applyFill="1"/>
    <xf numFmtId="2" fontId="0" fillId="33" borderId="0" xfId="0" applyNumberFormat="1" applyFill="1"/>
    <xf numFmtId="165" fontId="4" fillId="34" borderId="0" xfId="0" applyNumberFormat="1" applyFont="1" applyFill="1" applyAlignment="1">
      <alignment horizontal="center" readingOrder="1"/>
    </xf>
    <xf numFmtId="0" fontId="0" fillId="33" borderId="0" xfId="0" applyFill="1" applyAlignment="1">
      <alignment horizontal="center"/>
    </xf>
    <xf numFmtId="164" fontId="0" fillId="34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2" fontId="4" fillId="0" borderId="0" xfId="0" applyNumberFormat="1" applyFont="1" applyFill="1" applyAlignment="1">
      <alignment horizontal="center" readingOrder="1"/>
    </xf>
    <xf numFmtId="164" fontId="4" fillId="0" borderId="0" xfId="0" applyNumberFormat="1" applyFont="1" applyFill="1" applyAlignment="1">
      <alignment horizontal="center" readingOrder="1"/>
    </xf>
    <xf numFmtId="2" fontId="0" fillId="0" borderId="0" xfId="0" applyNumberFormat="1" applyFill="1"/>
    <xf numFmtId="2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/>
    <xf numFmtId="2" fontId="0" fillId="0" borderId="0" xfId="0" applyNumberFormat="1" applyAlignment="1">
      <alignment horizontal="center"/>
    </xf>
  </cellXfs>
  <cellStyles count="52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Body: normal cell" xfId="2"/>
    <cellStyle name="Calculation" xfId="21" builtinId="22" customBuiltin="1"/>
    <cellStyle name="Check Cell" xfId="23" builtinId="23" customBuiltin="1"/>
    <cellStyle name="Explanatory Text" xfId="26" builtinId="53" customBuiltin="1"/>
    <cellStyle name="Font: Calibri, 9pt regular" xfId="3"/>
    <cellStyle name="Footnotes: all except top row" xfId="4"/>
    <cellStyle name="Footnotes: top row" xfId="5"/>
    <cellStyle name="Good" xfId="16" builtinId="26" customBuiltin="1"/>
    <cellStyle name="Header: bottom row" xfId="1"/>
    <cellStyle name="Header: top rows" xfId="6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te" xfId="25" builtinId="10" customBuiltin="1"/>
    <cellStyle name="Output" xfId="20" builtinId="21" customBuiltin="1"/>
    <cellStyle name="Parent row" xfId="7"/>
    <cellStyle name="Section Break" xfId="8"/>
    <cellStyle name="Section Break: parent row" xfId="9"/>
    <cellStyle name="Table title" xfId="10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Dorena</a:t>
            </a:r>
            <a:r>
              <a:rPr lang="en-US" baseline="0"/>
              <a:t> 2 - Index Test Data Curves 48 Feet Gross Head</a:t>
            </a:r>
            <a:endParaRPr lang="en-US"/>
          </a:p>
        </c:rich>
      </c:tx>
      <c:layout>
        <c:manualLayout>
          <c:xMode val="edge"/>
          <c:yMode val="edge"/>
          <c:x val="0.16823368370819677"/>
          <c:y val="1.7383746197305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773311230832995E-2"/>
          <c:y val="8.7087264352712107E-2"/>
          <c:w val="0.8383704429290838"/>
          <c:h val="0.8080524729063365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Sheet1!$K$5:$K$29</c:f>
              <c:numCache>
                <c:formatCode>0.000</c:formatCode>
                <c:ptCount val="25"/>
                <c:pt idx="0">
                  <c:v>0.68677817048041234</c:v>
                </c:pt>
                <c:pt idx="1">
                  <c:v>0.69333542130466697</c:v>
                </c:pt>
                <c:pt idx="2">
                  <c:v>0.69975164795537381</c:v>
                </c:pt>
                <c:pt idx="3">
                  <c:v>0.70600244237247622</c:v>
                </c:pt>
                <c:pt idx="4">
                  <c:v>0.71206339649594597</c:v>
                </c:pt>
                <c:pt idx="5">
                  <c:v>0.71791010226571572</c:v>
                </c:pt>
                <c:pt idx="6">
                  <c:v>0.72351815162175015</c:v>
                </c:pt>
                <c:pt idx="7">
                  <c:v>0.72886313650401391</c:v>
                </c:pt>
                <c:pt idx="8">
                  <c:v>0.73392064885244679</c:v>
                </c:pt>
                <c:pt idx="9">
                  <c:v>0.73866628060700279</c:v>
                </c:pt>
                <c:pt idx="10">
                  <c:v>0.74307562370765012</c:v>
                </c:pt>
                <c:pt idx="11">
                  <c:v>0.74712427009432503</c:v>
                </c:pt>
                <c:pt idx="12">
                  <c:v>0.75078781170699926</c:v>
                </c:pt>
                <c:pt idx="13">
                  <c:v>0.75404184048561618</c:v>
                </c:pt>
                <c:pt idx="14">
                  <c:v>0.75686194837012977</c:v>
                </c:pt>
                <c:pt idx="15">
                  <c:v>0.75922372730049403</c:v>
                </c:pt>
                <c:pt idx="16">
                  <c:v>0.76110276921667008</c:v>
                </c:pt>
                <c:pt idx="17">
                  <c:v>0.76247466605860836</c:v>
                </c:pt>
                <c:pt idx="18">
                  <c:v>0.76331500976625932</c:v>
                </c:pt>
                <c:pt idx="19">
                  <c:v>0.76359939227958407</c:v>
                </c:pt>
                <c:pt idx="20">
                  <c:v>0.76330340553853304</c:v>
                </c:pt>
                <c:pt idx="21">
                  <c:v>0.7624026414830567</c:v>
                </c:pt>
                <c:pt idx="22">
                  <c:v>0.76087269205312325</c:v>
                </c:pt>
                <c:pt idx="23">
                  <c:v>0.75868914918867247</c:v>
                </c:pt>
                <c:pt idx="24">
                  <c:v>0.75582760482966194</c:v>
                </c:pt>
              </c:numCache>
            </c:numRef>
          </c:xVal>
          <c:yVal>
            <c:numRef>
              <c:f>Sheet1!$M$5:$M$29</c:f>
              <c:numCache>
                <c:formatCode>0.00</c:formatCode>
                <c:ptCount val="25"/>
                <c:pt idx="0">
                  <c:v>49.692271887898769</c:v>
                </c:pt>
                <c:pt idx="1">
                  <c:v>49.973599705776643</c:v>
                </c:pt>
                <c:pt idx="2">
                  <c:v>50.245559115950094</c:v>
                </c:pt>
                <c:pt idx="3">
                  <c:v>50.50649709047849</c:v>
                </c:pt>
                <c:pt idx="4">
                  <c:v>50.754780222160626</c:v>
                </c:pt>
                <c:pt idx="5">
                  <c:v>50.988793594085521</c:v>
                </c:pt>
                <c:pt idx="6">
                  <c:v>51.206939727168169</c:v>
                </c:pt>
                <c:pt idx="7">
                  <c:v>51.407637601757187</c:v>
                </c:pt>
                <c:pt idx="8">
                  <c:v>51.589321749714998</c:v>
                </c:pt>
                <c:pt idx="9">
                  <c:v>51.750441413631322</c:v>
                </c:pt>
                <c:pt idx="10">
                  <c:v>51.889459770064263</c:v>
                </c:pt>
                <c:pt idx="11">
                  <c:v>52.004853213933224</c:v>
                </c:pt>
                <c:pt idx="12">
                  <c:v>52.095110701406988</c:v>
                </c:pt>
                <c:pt idx="13">
                  <c:v>52.158733148791384</c:v>
                </c:pt>
                <c:pt idx="14">
                  <c:v>52.194232885130248</c:v>
                </c:pt>
                <c:pt idx="15">
                  <c:v>52.200133156366562</c:v>
                </c:pt>
                <c:pt idx="16">
                  <c:v>52.174967679074825</c:v>
                </c:pt>
                <c:pt idx="17">
                  <c:v>52.117280241903622</c:v>
                </c:pt>
                <c:pt idx="18">
                  <c:v>52.025624353000431</c:v>
                </c:pt>
                <c:pt idx="19">
                  <c:v>51.898562931797876</c:v>
                </c:pt>
                <c:pt idx="20">
                  <c:v>51.734668043648277</c:v>
                </c:pt>
                <c:pt idx="21">
                  <c:v>51.532520675894496</c:v>
                </c:pt>
                <c:pt idx="22">
                  <c:v>51.290710554048339</c:v>
                </c:pt>
                <c:pt idx="23">
                  <c:v>51.007835996825136</c:v>
                </c:pt>
                <c:pt idx="24">
                  <c:v>50.682503808871239</c:v>
                </c:pt>
              </c:numCache>
            </c:numRef>
          </c:yVal>
          <c:smooth val="0"/>
        </c:ser>
        <c:ser>
          <c:idx val="2"/>
          <c:order val="1"/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70C0"/>
              </a:solidFill>
            </c:spPr>
          </c:marker>
          <c:xVal>
            <c:numRef>
              <c:f>Sheet1!$AN$5:$AN$55</c:f>
              <c:numCache>
                <c:formatCode>0.000</c:formatCode>
                <c:ptCount val="51"/>
                <c:pt idx="0">
                  <c:v>1.1813094886933868</c:v>
                </c:pt>
                <c:pt idx="1">
                  <c:v>1.1789381578951179</c:v>
                </c:pt>
                <c:pt idx="2">
                  <c:v>1.179488447768108</c:v>
                </c:pt>
                <c:pt idx="3">
                  <c:v>1.1822951678636855</c:v>
                </c:pt>
                <c:pt idx="4">
                  <c:v>1.1867509171956954</c:v>
                </c:pt>
                <c:pt idx="5">
                  <c:v>1.1923060842113955</c:v>
                </c:pt>
                <c:pt idx="6">
                  <c:v>1.1984688468169225</c:v>
                </c:pt>
                <c:pt idx="7">
                  <c:v>1.2048051723627395</c:v>
                </c:pt>
                <c:pt idx="8">
                  <c:v>1.2109388176509128</c:v>
                </c:pt>
                <c:pt idx="9">
                  <c:v>1.2165513289296541</c:v>
                </c:pt>
                <c:pt idx="10">
                  <c:v>1.221382041898778</c:v>
                </c:pt>
                <c:pt idx="11">
                  <c:v>1.2252280817033352</c:v>
                </c:pt>
                <c:pt idx="12">
                  <c:v>1.2279443629381603</c:v>
                </c:pt>
                <c:pt idx="13">
                  <c:v>1.2294435896496907</c:v>
                </c:pt>
                <c:pt idx="14">
                  <c:v>1.2296962553305093</c:v>
                </c:pt>
                <c:pt idx="15">
                  <c:v>1.228730642919345</c:v>
                </c:pt>
                <c:pt idx="16">
                  <c:v>1.2266328248119862</c:v>
                </c:pt>
                <c:pt idx="17">
                  <c:v>1.2235466628394533</c:v>
                </c:pt>
                <c:pt idx="18">
                  <c:v>1.2196738082989214</c:v>
                </c:pt>
                <c:pt idx="19">
                  <c:v>1.215273701922797</c:v>
                </c:pt>
                <c:pt idx="20">
                  <c:v>1.2106635738950899</c:v>
                </c:pt>
                <c:pt idx="21">
                  <c:v>1.2062184438514123</c:v>
                </c:pt>
                <c:pt idx="22">
                  <c:v>1.2023711208735222</c:v>
                </c:pt>
                <c:pt idx="23">
                  <c:v>1.1996122034947803</c:v>
                </c:pt>
                <c:pt idx="24">
                  <c:v>1.1984900796946931</c:v>
                </c:pt>
                <c:pt idx="25">
                  <c:v>1.1873254200504562</c:v>
                </c:pt>
                <c:pt idx="26">
                  <c:v>1.1813094886933868</c:v>
                </c:pt>
                <c:pt idx="27">
                  <c:v>1.1789381578951179</c:v>
                </c:pt>
                <c:pt idx="28">
                  <c:v>1.179488447768108</c:v>
                </c:pt>
                <c:pt idx="29">
                  <c:v>1.1822951678636855</c:v>
                </c:pt>
                <c:pt idx="30">
                  <c:v>1.1867509171956954</c:v>
                </c:pt>
                <c:pt idx="31">
                  <c:v>1.1923060842113955</c:v>
                </c:pt>
                <c:pt idx="32">
                  <c:v>1.1984688468169225</c:v>
                </c:pt>
                <c:pt idx="33">
                  <c:v>1.2048051723627395</c:v>
                </c:pt>
                <c:pt idx="34">
                  <c:v>1.2109388176509128</c:v>
                </c:pt>
                <c:pt idx="35">
                  <c:v>1.2165513289296541</c:v>
                </c:pt>
                <c:pt idx="36">
                  <c:v>1.221382041898778</c:v>
                </c:pt>
                <c:pt idx="37">
                  <c:v>1.2252280817033352</c:v>
                </c:pt>
                <c:pt idx="38">
                  <c:v>1.2279443629381603</c:v>
                </c:pt>
                <c:pt idx="39">
                  <c:v>1.2294435896496907</c:v>
                </c:pt>
                <c:pt idx="40">
                  <c:v>1.2296962553305093</c:v>
                </c:pt>
                <c:pt idx="41">
                  <c:v>1.228730642919345</c:v>
                </c:pt>
                <c:pt idx="42">
                  <c:v>1.2266328248119862</c:v>
                </c:pt>
                <c:pt idx="43">
                  <c:v>1.2235466628394533</c:v>
                </c:pt>
                <c:pt idx="44">
                  <c:v>1.2196738082989214</c:v>
                </c:pt>
                <c:pt idx="45">
                  <c:v>1.215273701922797</c:v>
                </c:pt>
                <c:pt idx="46">
                  <c:v>1.2106635738950899</c:v>
                </c:pt>
                <c:pt idx="47">
                  <c:v>1.2062184438514123</c:v>
                </c:pt>
                <c:pt idx="48">
                  <c:v>1.2023711208735222</c:v>
                </c:pt>
                <c:pt idx="49">
                  <c:v>1.1996122034947803</c:v>
                </c:pt>
                <c:pt idx="50">
                  <c:v>1.1984900796946931</c:v>
                </c:pt>
              </c:numCache>
            </c:numRef>
          </c:xVal>
          <c:yVal>
            <c:numRef>
              <c:f>Sheet1!$AP$5:$AP$55</c:f>
              <c:numCache>
                <c:formatCode>0.00</c:formatCode>
                <c:ptCount val="51"/>
                <c:pt idx="0">
                  <c:v>59.035842385685299</c:v>
                </c:pt>
                <c:pt idx="1">
                  <c:v>58.758949852216567</c:v>
                </c:pt>
                <c:pt idx="2">
                  <c:v>58.622600691993988</c:v>
                </c:pt>
                <c:pt idx="3">
                  <c:v>58.594687401352743</c:v>
                </c:pt>
                <c:pt idx="4">
                  <c:v>58.646061286207839</c:v>
                </c:pt>
                <c:pt idx="5">
                  <c:v>58.75053659122937</c:v>
                </c:pt>
                <c:pt idx="6">
                  <c:v>58.884872824648625</c:v>
                </c:pt>
                <c:pt idx="7">
                  <c:v>59.028741554443172</c:v>
                </c:pt>
                <c:pt idx="8">
                  <c:v>59.164683103855623</c:v>
                </c:pt>
                <c:pt idx="9">
                  <c:v>59.278057721912084</c:v>
                </c:pt>
                <c:pt idx="10">
                  <c:v>59.356994988765308</c:v>
                </c:pt>
                <c:pt idx="11">
                  <c:v>59.392344433551692</c:v>
                </c:pt>
                <c:pt idx="12">
                  <c:v>59.377629609306325</c:v>
                </c:pt>
                <c:pt idx="13">
                  <c:v>59.309007177840058</c:v>
                </c:pt>
                <c:pt idx="14">
                  <c:v>59.185231907847474</c:v>
                </c:pt>
                <c:pt idx="15">
                  <c:v>59.00762787650384</c:v>
                </c:pt>
                <c:pt idx="16">
                  <c:v>58.780065578769587</c:v>
                </c:pt>
                <c:pt idx="17">
                  <c:v>58.508944083043069</c:v>
                </c:pt>
                <c:pt idx="18">
                  <c:v>58.203176830308117</c:v>
                </c:pt>
                <c:pt idx="19">
                  <c:v>57.874179128789891</c:v>
                </c:pt>
                <c:pt idx="20">
                  <c:v>57.535854881719381</c:v>
                </c:pt>
                <c:pt idx="21">
                  <c:v>57.204579564230087</c:v>
                </c:pt>
                <c:pt idx="22">
                  <c:v>56.899175973035376</c:v>
                </c:pt>
                <c:pt idx="23">
                  <c:v>56.640878804895856</c:v>
                </c:pt>
                <c:pt idx="24">
                  <c:v>56.453283693636756</c:v>
                </c:pt>
                <c:pt idx="25">
                  <c:v>59.488311552442411</c:v>
                </c:pt>
                <c:pt idx="26">
                  <c:v>59.035842385685299</c:v>
                </c:pt>
                <c:pt idx="27">
                  <c:v>58.758949852216567</c:v>
                </c:pt>
                <c:pt idx="28">
                  <c:v>58.622600691993988</c:v>
                </c:pt>
                <c:pt idx="29">
                  <c:v>58.594687401352743</c:v>
                </c:pt>
                <c:pt idx="30">
                  <c:v>58.646061286207839</c:v>
                </c:pt>
                <c:pt idx="31">
                  <c:v>58.75053659122937</c:v>
                </c:pt>
                <c:pt idx="32">
                  <c:v>58.884872824648625</c:v>
                </c:pt>
                <c:pt idx="33">
                  <c:v>59.028741554443172</c:v>
                </c:pt>
                <c:pt idx="34">
                  <c:v>59.164683103855623</c:v>
                </c:pt>
                <c:pt idx="35">
                  <c:v>59.278057721912084</c:v>
                </c:pt>
                <c:pt idx="36">
                  <c:v>59.356994988765308</c:v>
                </c:pt>
                <c:pt idx="37">
                  <c:v>59.392344433551692</c:v>
                </c:pt>
                <c:pt idx="38">
                  <c:v>59.377629609306325</c:v>
                </c:pt>
                <c:pt idx="39">
                  <c:v>59.309007177840058</c:v>
                </c:pt>
                <c:pt idx="40">
                  <c:v>59.185231907847474</c:v>
                </c:pt>
                <c:pt idx="41">
                  <c:v>59.00762787650384</c:v>
                </c:pt>
                <c:pt idx="42">
                  <c:v>58.780065578769587</c:v>
                </c:pt>
                <c:pt idx="43">
                  <c:v>58.508944083043069</c:v>
                </c:pt>
                <c:pt idx="44">
                  <c:v>58.203176830308117</c:v>
                </c:pt>
                <c:pt idx="45">
                  <c:v>57.874179128789891</c:v>
                </c:pt>
                <c:pt idx="46">
                  <c:v>57.535854881719381</c:v>
                </c:pt>
                <c:pt idx="47">
                  <c:v>57.204579564230087</c:v>
                </c:pt>
                <c:pt idx="48">
                  <c:v>56.899175973035376</c:v>
                </c:pt>
                <c:pt idx="49">
                  <c:v>56.640878804895856</c:v>
                </c:pt>
                <c:pt idx="50">
                  <c:v>56.453283693636756</c:v>
                </c:pt>
              </c:numCache>
            </c:numRef>
          </c:yVal>
          <c:smooth val="0"/>
        </c:ser>
        <c:ser>
          <c:idx val="3"/>
          <c:order val="2"/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Sheet1!$L$5:$L$39</c:f>
              <c:numCache>
                <c:formatCode>0.0</c:formatCode>
                <c:ptCount val="35"/>
                <c:pt idx="0">
                  <c:v>340.34992141349824</c:v>
                </c:pt>
                <c:pt idx="1">
                  <c:v>341.66522592356944</c:v>
                </c:pt>
                <c:pt idx="2">
                  <c:v>342.96063262473371</c:v>
                </c:pt>
                <c:pt idx="3">
                  <c:v>344.23654929053237</c:v>
                </c:pt>
                <c:pt idx="4">
                  <c:v>345.49338369450618</c:v>
                </c:pt>
                <c:pt idx="5">
                  <c:v>346.7315436101963</c:v>
                </c:pt>
                <c:pt idx="6">
                  <c:v>347.95143681114371</c:v>
                </c:pt>
                <c:pt idx="7">
                  <c:v>349.15347107088962</c:v>
                </c:pt>
                <c:pt idx="8">
                  <c:v>350.33805416297469</c:v>
                </c:pt>
                <c:pt idx="9">
                  <c:v>351.50559386094028</c:v>
                </c:pt>
                <c:pt idx="10">
                  <c:v>352.65649793832733</c:v>
                </c:pt>
                <c:pt idx="11">
                  <c:v>353.791174168677</c:v>
                </c:pt>
                <c:pt idx="12" formatCode="0.00">
                  <c:v>354.91003032552999</c:v>
                </c:pt>
                <c:pt idx="13">
                  <c:v>356.01347418242756</c:v>
                </c:pt>
                <c:pt idx="14">
                  <c:v>357.10191351291087</c:v>
                </c:pt>
                <c:pt idx="15">
                  <c:v>358.17575609052074</c:v>
                </c:pt>
                <c:pt idx="16">
                  <c:v>359.23540968879809</c:v>
                </c:pt>
                <c:pt idx="17">
                  <c:v>360.2812820812843</c:v>
                </c:pt>
                <c:pt idx="18">
                  <c:v>361.31378104151997</c:v>
                </c:pt>
                <c:pt idx="19">
                  <c:v>362.3333143430466</c:v>
                </c:pt>
                <c:pt idx="20">
                  <c:v>363.34028975940498</c:v>
                </c:pt>
                <c:pt idx="21">
                  <c:v>364.33511506413618</c:v>
                </c:pt>
                <c:pt idx="22">
                  <c:v>365.31819803078133</c:v>
                </c:pt>
                <c:pt idx="23">
                  <c:v>366.28994643288092</c:v>
                </c:pt>
                <c:pt idx="24">
                  <c:v>367.2507680439769</c:v>
                </c:pt>
              </c:numCache>
            </c:numRef>
          </c:xVal>
          <c:yVal>
            <c:numRef>
              <c:f>Sheet1!$N$5:$N$39</c:f>
              <c:numCache>
                <c:formatCode>General</c:formatCode>
                <c:ptCount val="35"/>
              </c:numCache>
            </c:numRef>
          </c:yVal>
          <c:smooth val="0"/>
        </c:ser>
        <c:ser>
          <c:idx val="6"/>
          <c:order val="4"/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Sheet1!$AA$5:$AA$68</c:f>
              <c:numCache>
                <c:formatCode>0.00</c:formatCode>
                <c:ptCount val="64"/>
                <c:pt idx="0">
                  <c:v>53.411793817771688</c:v>
                </c:pt>
                <c:pt idx="1">
                  <c:v>53.135422126782345</c:v>
                </c:pt>
                <c:pt idx="2">
                  <c:v>52.97375310092314</c:v>
                </c:pt>
                <c:pt idx="3">
                  <c:v>52.912594481125389</c:v>
                </c:pt>
                <c:pt idx="4">
                  <c:v>52.937840830933617</c:v>
                </c:pt>
                <c:pt idx="5">
                  <c:v>53.035495788785489</c:v>
                </c:pt>
                <c:pt idx="6">
                  <c:v>53.191690619938214</c:v>
                </c:pt>
                <c:pt idx="7">
                  <c:v>53.392699155319463</c:v>
                </c:pt>
                <c:pt idx="8">
                  <c:v>53.624949220753862</c:v>
                </c:pt>
                <c:pt idx="9">
                  <c:v>53.875030671750231</c:v>
                </c:pt>
                <c:pt idx="10">
                  <c:v>54.129700157548896</c:v>
                </c:pt>
                <c:pt idx="11">
                  <c:v>54.375882742589852</c:v>
                </c:pt>
                <c:pt idx="12">
                  <c:v>54.600670514906085</c:v>
                </c:pt>
                <c:pt idx="13">
                  <c:v>54.79131830950304</c:v>
                </c:pt>
                <c:pt idx="14">
                  <c:v>54.935236670172124</c:v>
                </c:pt>
                <c:pt idx="15">
                  <c:v>55.019982166376394</c:v>
                </c:pt>
                <c:pt idx="16">
                  <c:v>55.03324517265105</c:v>
                </c:pt>
                <c:pt idx="17">
                  <c:v>54.96283520660814</c:v>
                </c:pt>
                <c:pt idx="18">
                  <c:v>54.796663908634386</c:v>
                </c:pt>
                <c:pt idx="19">
                  <c:v>54.522725731289007</c:v>
                </c:pt>
                <c:pt idx="20">
                  <c:v>54.129076389951372</c:v>
                </c:pt>
              </c:numCache>
            </c:numRef>
          </c:xVal>
          <c:yVal>
            <c:numRef>
              <c:f>Sheet1!$AC$13:$AC$68</c:f>
              <c:numCache>
                <c:formatCode>General</c:formatCode>
                <c:ptCount val="56"/>
              </c:numCache>
            </c:numRef>
          </c:yVal>
          <c:smooth val="0"/>
        </c:ser>
        <c:ser>
          <c:idx val="12"/>
          <c:order val="8"/>
          <c:spPr>
            <a:ln w="28575">
              <a:noFill/>
            </a:ln>
          </c:spPr>
          <c:marker>
            <c:symbol val="triangle"/>
            <c:size val="3"/>
          </c:marker>
          <c:xVal>
            <c:numRef>
              <c:f>Sheet1!$BB$5:$BB$30</c:f>
              <c:numCache>
                <c:formatCode>0.000</c:formatCode>
                <c:ptCount val="26"/>
                <c:pt idx="0">
                  <c:v>1.3376556555290335</c:v>
                </c:pt>
                <c:pt idx="1">
                  <c:v>1.3534581877597702</c:v>
                </c:pt>
                <c:pt idx="2">
                  <c:v>1.365273587808133</c:v>
                </c:pt>
                <c:pt idx="3">
                  <c:v>1.3739854386972183</c:v>
                </c:pt>
                <c:pt idx="4">
                  <c:v>1.3803943057559991</c:v>
                </c:pt>
                <c:pt idx="5">
                  <c:v>1.3852177366338765</c:v>
                </c:pt>
                <c:pt idx="6">
                  <c:v>1.3890902612861282</c:v>
                </c:pt>
                <c:pt idx="7">
                  <c:v>1.3925633919775464</c:v>
                </c:pt>
                <c:pt idx="8">
                  <c:v>1.3961056232897135</c:v>
                </c:pt>
                <c:pt idx="9">
                  <c:v>1.4001024321155455</c:v>
                </c:pt>
                <c:pt idx="10">
                  <c:v>1.4048562776574727</c:v>
                </c:pt>
                <c:pt idx="11">
                  <c:v>1.4105866014256208</c:v>
                </c:pt>
                <c:pt idx="12">
                  <c:v>1.4174298272469059</c:v>
                </c:pt>
                <c:pt idx="13">
                  <c:v>1.4254393612577587</c:v>
                </c:pt>
                <c:pt idx="14">
                  <c:v>1.4345855919041242</c:v>
                </c:pt>
                <c:pt idx="15">
                  <c:v>1.4447558899505566</c:v>
                </c:pt>
                <c:pt idx="16">
                  <c:v>1.4557546084602109</c:v>
                </c:pt>
                <c:pt idx="17">
                  <c:v>1.4673030828239462</c:v>
                </c:pt>
                <c:pt idx="18">
                  <c:v>1.4790396307275842</c:v>
                </c:pt>
                <c:pt idx="19">
                  <c:v>1.4905195521846508</c:v>
                </c:pt>
                <c:pt idx="20">
                  <c:v>1.5012151295090916</c:v>
                </c:pt>
                <c:pt idx="21">
                  <c:v>1.5105156273261855</c:v>
                </c:pt>
                <c:pt idx="22">
                  <c:v>1.5177272925725447</c:v>
                </c:pt>
                <c:pt idx="23">
                  <c:v>1.5220733545052099</c:v>
                </c:pt>
                <c:pt idx="24">
                  <c:v>1.5226940246816412</c:v>
                </c:pt>
                <c:pt idx="25">
                  <c:v>1.5186464969797271</c:v>
                </c:pt>
              </c:numCache>
            </c:numRef>
          </c:xVal>
          <c:yVal>
            <c:numRef>
              <c:f>Sheet1!$BD$5:$BD$30</c:f>
              <c:numCache>
                <c:formatCode>0.00</c:formatCode>
                <c:ptCount val="26"/>
                <c:pt idx="0">
                  <c:v>56.816034651775354</c:v>
                </c:pt>
                <c:pt idx="1">
                  <c:v>57.222551471566753</c:v>
                </c:pt>
                <c:pt idx="2">
                  <c:v>57.496626316731493</c:v>
                </c:pt>
                <c:pt idx="3">
                  <c:v>57.669528228352348</c:v>
                </c:pt>
                <c:pt idx="4">
                  <c:v>57.768854604628608</c:v>
                </c:pt>
                <c:pt idx="5">
                  <c:v>57.818846860828039</c:v>
                </c:pt>
                <c:pt idx="6">
                  <c:v>57.840603838537135</c:v>
                </c:pt>
                <c:pt idx="7">
                  <c:v>57.852219946385986</c:v>
                </c:pt>
                <c:pt idx="8">
                  <c:v>57.868869955906902</c:v>
                </c:pt>
                <c:pt idx="9">
                  <c:v>57.90285842229418</c:v>
                </c:pt>
                <c:pt idx="10">
                  <c:v>57.96364841207</c:v>
                </c:pt>
                <c:pt idx="11">
                  <c:v>58.057881313698061</c:v>
                </c:pt>
                <c:pt idx="12">
                  <c:v>58.189396799071162</c:v>
                </c:pt>
                <c:pt idx="13">
                  <c:v>58.359259398615777</c:v>
                </c:pt>
                <c:pt idx="14">
                  <c:v>58.56579560959208</c:v>
                </c:pt>
                <c:pt idx="15">
                  <c:v>58.804642980896034</c:v>
                </c:pt>
                <c:pt idx="16">
                  <c:v>59.068810232679837</c:v>
                </c:pt>
                <c:pt idx="17">
                  <c:v>59.348745227758393</c:v>
                </c:pt>
                <c:pt idx="18">
                  <c:v>59.632405522271085</c:v>
                </c:pt>
                <c:pt idx="19">
                  <c:v>59.905324338053035</c:v>
                </c:pt>
                <c:pt idx="20">
                  <c:v>60.150663061340957</c:v>
                </c:pt>
                <c:pt idx="21">
                  <c:v>60.349239774191972</c:v>
                </c:pt>
                <c:pt idx="22">
                  <c:v>60.47952173217768</c:v>
                </c:pt>
                <c:pt idx="23">
                  <c:v>60.517567989633463</c:v>
                </c:pt>
                <c:pt idx="24">
                  <c:v>60.436906318084112</c:v>
                </c:pt>
                <c:pt idx="25">
                  <c:v>60.208325886597017</c:v>
                </c:pt>
              </c:numCache>
            </c:numRef>
          </c:yVal>
          <c:smooth val="0"/>
        </c:ser>
        <c:ser>
          <c:idx val="15"/>
          <c:order val="10"/>
          <c:spPr>
            <a:ln w="28575">
              <a:noFill/>
            </a:ln>
          </c:spPr>
          <c:trendline>
            <c:trendlineType val="poly"/>
            <c:order val="4"/>
            <c:dispRSqr val="0"/>
            <c:dispEq val="0"/>
          </c:trendline>
          <c:xVal>
            <c:numRef>
              <c:f>Sheet1!$BA$37:$BA$40</c:f>
              <c:numCache>
                <c:formatCode>General</c:formatCode>
                <c:ptCount val="4"/>
                <c:pt idx="0">
                  <c:v>0.75</c:v>
                </c:pt>
                <c:pt idx="1">
                  <c:v>0.875</c:v>
                </c:pt>
                <c:pt idx="2">
                  <c:v>1.222</c:v>
                </c:pt>
                <c:pt idx="3">
                  <c:v>1.518</c:v>
                </c:pt>
              </c:numCache>
            </c:numRef>
          </c:xVal>
          <c:yVal>
            <c:numRef>
              <c:f>Sheet1!$BE$37:$BE$40</c:f>
              <c:numCache>
                <c:formatCode>0.00</c:formatCode>
                <c:ptCount val="4"/>
                <c:pt idx="0">
                  <c:v>52.030188975074076</c:v>
                </c:pt>
                <c:pt idx="1">
                  <c:v>54.718019035298191</c:v>
                </c:pt>
                <c:pt idx="2">
                  <c:v>59.390683932526372</c:v>
                </c:pt>
                <c:pt idx="3">
                  <c:v>60.568090084770759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63840"/>
        <c:axId val="135770112"/>
      </c:scatterChart>
      <c:scatterChart>
        <c:scatterStyle val="lineMarker"/>
        <c:varyColors val="0"/>
        <c:ser>
          <c:idx val="5"/>
          <c:order val="3"/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Sheet1!$L$5:$L$39</c:f>
              <c:numCache>
                <c:formatCode>0.0</c:formatCode>
                <c:ptCount val="35"/>
                <c:pt idx="0">
                  <c:v>340.34992141349824</c:v>
                </c:pt>
                <c:pt idx="1">
                  <c:v>341.66522592356944</c:v>
                </c:pt>
                <c:pt idx="2">
                  <c:v>342.96063262473371</c:v>
                </c:pt>
                <c:pt idx="3">
                  <c:v>344.23654929053237</c:v>
                </c:pt>
                <c:pt idx="4">
                  <c:v>345.49338369450618</c:v>
                </c:pt>
                <c:pt idx="5">
                  <c:v>346.7315436101963</c:v>
                </c:pt>
                <c:pt idx="6">
                  <c:v>347.95143681114371</c:v>
                </c:pt>
                <c:pt idx="7">
                  <c:v>349.15347107088962</c:v>
                </c:pt>
                <c:pt idx="8">
                  <c:v>350.33805416297469</c:v>
                </c:pt>
                <c:pt idx="9">
                  <c:v>351.50559386094028</c:v>
                </c:pt>
                <c:pt idx="10">
                  <c:v>352.65649793832733</c:v>
                </c:pt>
                <c:pt idx="11">
                  <c:v>353.791174168677</c:v>
                </c:pt>
                <c:pt idx="12" formatCode="0.00">
                  <c:v>354.91003032552999</c:v>
                </c:pt>
                <c:pt idx="13">
                  <c:v>356.01347418242756</c:v>
                </c:pt>
                <c:pt idx="14">
                  <c:v>357.10191351291087</c:v>
                </c:pt>
                <c:pt idx="15">
                  <c:v>358.17575609052074</c:v>
                </c:pt>
                <c:pt idx="16">
                  <c:v>359.23540968879809</c:v>
                </c:pt>
                <c:pt idx="17">
                  <c:v>360.2812820812843</c:v>
                </c:pt>
                <c:pt idx="18">
                  <c:v>361.31378104151997</c:v>
                </c:pt>
                <c:pt idx="19">
                  <c:v>362.3333143430466</c:v>
                </c:pt>
                <c:pt idx="20">
                  <c:v>363.34028975940498</c:v>
                </c:pt>
                <c:pt idx="21">
                  <c:v>364.33511506413618</c:v>
                </c:pt>
                <c:pt idx="22">
                  <c:v>365.31819803078133</c:v>
                </c:pt>
                <c:pt idx="23">
                  <c:v>366.28994643288092</c:v>
                </c:pt>
                <c:pt idx="24">
                  <c:v>367.2507680439769</c:v>
                </c:pt>
              </c:numCache>
            </c:numRef>
          </c:xVal>
          <c:yVal>
            <c:numRef>
              <c:f>Sheet1!$K$5:$K$39</c:f>
              <c:numCache>
                <c:formatCode>0.000</c:formatCode>
                <c:ptCount val="35"/>
                <c:pt idx="0">
                  <c:v>0.68677817048041234</c:v>
                </c:pt>
                <c:pt idx="1">
                  <c:v>0.69333542130466697</c:v>
                </c:pt>
                <c:pt idx="2">
                  <c:v>0.69975164795537381</c:v>
                </c:pt>
                <c:pt idx="3">
                  <c:v>0.70600244237247622</c:v>
                </c:pt>
                <c:pt idx="4">
                  <c:v>0.71206339649594597</c:v>
                </c:pt>
                <c:pt idx="5">
                  <c:v>0.71791010226571572</c:v>
                </c:pt>
                <c:pt idx="6">
                  <c:v>0.72351815162175015</c:v>
                </c:pt>
                <c:pt idx="7">
                  <c:v>0.72886313650401391</c:v>
                </c:pt>
                <c:pt idx="8">
                  <c:v>0.73392064885244679</c:v>
                </c:pt>
                <c:pt idx="9">
                  <c:v>0.73866628060700279</c:v>
                </c:pt>
                <c:pt idx="10">
                  <c:v>0.74307562370765012</c:v>
                </c:pt>
                <c:pt idx="11">
                  <c:v>0.74712427009432503</c:v>
                </c:pt>
                <c:pt idx="12">
                  <c:v>0.75078781170699926</c:v>
                </c:pt>
                <c:pt idx="13">
                  <c:v>0.75404184048561618</c:v>
                </c:pt>
                <c:pt idx="14">
                  <c:v>0.75686194837012977</c:v>
                </c:pt>
                <c:pt idx="15">
                  <c:v>0.75922372730049403</c:v>
                </c:pt>
                <c:pt idx="16">
                  <c:v>0.76110276921667008</c:v>
                </c:pt>
                <c:pt idx="17">
                  <c:v>0.76247466605860836</c:v>
                </c:pt>
                <c:pt idx="18">
                  <c:v>0.76331500976625932</c:v>
                </c:pt>
                <c:pt idx="19">
                  <c:v>0.76359939227958407</c:v>
                </c:pt>
                <c:pt idx="20">
                  <c:v>0.76330340553853304</c:v>
                </c:pt>
                <c:pt idx="21">
                  <c:v>0.7624026414830567</c:v>
                </c:pt>
                <c:pt idx="22">
                  <c:v>0.76087269205312325</c:v>
                </c:pt>
                <c:pt idx="23">
                  <c:v>0.75868914918867247</c:v>
                </c:pt>
                <c:pt idx="24">
                  <c:v>0.75582760482966194</c:v>
                </c:pt>
              </c:numCache>
            </c:numRef>
          </c:yVal>
          <c:smooth val="0"/>
        </c:ser>
        <c:ser>
          <c:idx val="8"/>
          <c:order val="5"/>
          <c:spPr>
            <a:ln w="28575">
              <a:noFill/>
            </a:ln>
          </c:spPr>
          <c:xVal>
            <c:numRef>
              <c:f>Sheet1!$AA$5:$AA$68</c:f>
              <c:numCache>
                <c:formatCode>0.00</c:formatCode>
                <c:ptCount val="64"/>
                <c:pt idx="0">
                  <c:v>53.411793817771688</c:v>
                </c:pt>
                <c:pt idx="1">
                  <c:v>53.135422126782345</c:v>
                </c:pt>
                <c:pt idx="2">
                  <c:v>52.97375310092314</c:v>
                </c:pt>
                <c:pt idx="3">
                  <c:v>52.912594481125389</c:v>
                </c:pt>
                <c:pt idx="4">
                  <c:v>52.937840830933617</c:v>
                </c:pt>
                <c:pt idx="5">
                  <c:v>53.035495788785489</c:v>
                </c:pt>
                <c:pt idx="6">
                  <c:v>53.191690619938214</c:v>
                </c:pt>
                <c:pt idx="7">
                  <c:v>53.392699155319463</c:v>
                </c:pt>
                <c:pt idx="8">
                  <c:v>53.624949220753862</c:v>
                </c:pt>
                <c:pt idx="9">
                  <c:v>53.875030671750231</c:v>
                </c:pt>
                <c:pt idx="10">
                  <c:v>54.129700157548896</c:v>
                </c:pt>
                <c:pt idx="11">
                  <c:v>54.375882742589852</c:v>
                </c:pt>
                <c:pt idx="12">
                  <c:v>54.600670514906085</c:v>
                </c:pt>
                <c:pt idx="13">
                  <c:v>54.79131830950304</c:v>
                </c:pt>
                <c:pt idx="14">
                  <c:v>54.935236670172124</c:v>
                </c:pt>
                <c:pt idx="15">
                  <c:v>55.019982166376394</c:v>
                </c:pt>
                <c:pt idx="16">
                  <c:v>55.03324517265105</c:v>
                </c:pt>
                <c:pt idx="17">
                  <c:v>54.96283520660814</c:v>
                </c:pt>
                <c:pt idx="18">
                  <c:v>54.796663908634386</c:v>
                </c:pt>
                <c:pt idx="19">
                  <c:v>54.522725731289007</c:v>
                </c:pt>
                <c:pt idx="20">
                  <c:v>54.129076389951372</c:v>
                </c:pt>
              </c:numCache>
            </c:numRef>
          </c:xVal>
          <c:yVal>
            <c:numRef>
              <c:f>Sheet1!$Z$5:$Z$68</c:f>
              <c:numCache>
                <c:formatCode>0.0</c:formatCode>
                <c:ptCount val="64"/>
                <c:pt idx="0">
                  <c:v>378.32701357309907</c:v>
                </c:pt>
                <c:pt idx="1">
                  <c:v>379.27991871179256</c:v>
                </c:pt>
                <c:pt idx="2">
                  <c:v>380.27402436860939</c:v>
                </c:pt>
                <c:pt idx="3">
                  <c:v>381.30495019514638</c:v>
                </c:pt>
                <c:pt idx="4">
                  <c:v>382.36831584300216</c:v>
                </c:pt>
                <c:pt idx="5">
                  <c:v>383.45974096377086</c:v>
                </c:pt>
                <c:pt idx="6">
                  <c:v>384.57484520904927</c:v>
                </c:pt>
                <c:pt idx="7">
                  <c:v>385.70924823043333</c:v>
                </c:pt>
                <c:pt idx="8">
                  <c:v>386.85856967952077</c:v>
                </c:pt>
                <c:pt idx="9">
                  <c:v>388.01842920790568</c:v>
                </c:pt>
                <c:pt idx="10">
                  <c:v>389.18444646718763</c:v>
                </c:pt>
                <c:pt idx="11">
                  <c:v>390.35224110895979</c:v>
                </c:pt>
                <c:pt idx="12">
                  <c:v>391.51743278481899</c:v>
                </c:pt>
                <c:pt idx="13">
                  <c:v>392.67564114636298</c:v>
                </c:pt>
                <c:pt idx="14">
                  <c:v>393.82248584518675</c:v>
                </c:pt>
                <c:pt idx="15">
                  <c:v>394.95358653288622</c:v>
                </c:pt>
                <c:pt idx="16">
                  <c:v>396.06456286105822</c:v>
                </c:pt>
                <c:pt idx="17">
                  <c:v>397.15103448130048</c:v>
                </c:pt>
                <c:pt idx="18">
                  <c:v>398.2086210452062</c:v>
                </c:pt>
                <c:pt idx="19">
                  <c:v>399.2329422043731</c:v>
                </c:pt>
                <c:pt idx="20">
                  <c:v>400.21961761039984</c:v>
                </c:pt>
              </c:numCache>
            </c:numRef>
          </c:yVal>
          <c:smooth val="0"/>
        </c:ser>
        <c:ser>
          <c:idx val="9"/>
          <c:order val="6"/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Sheet1!$AN$5:$AN$55</c:f>
              <c:numCache>
                <c:formatCode>0.000</c:formatCode>
                <c:ptCount val="51"/>
                <c:pt idx="0">
                  <c:v>1.1813094886933868</c:v>
                </c:pt>
                <c:pt idx="1">
                  <c:v>1.1789381578951179</c:v>
                </c:pt>
                <c:pt idx="2">
                  <c:v>1.179488447768108</c:v>
                </c:pt>
                <c:pt idx="3">
                  <c:v>1.1822951678636855</c:v>
                </c:pt>
                <c:pt idx="4">
                  <c:v>1.1867509171956954</c:v>
                </c:pt>
                <c:pt idx="5">
                  <c:v>1.1923060842113955</c:v>
                </c:pt>
                <c:pt idx="6">
                  <c:v>1.1984688468169225</c:v>
                </c:pt>
                <c:pt idx="7">
                  <c:v>1.2048051723627395</c:v>
                </c:pt>
                <c:pt idx="8">
                  <c:v>1.2109388176509128</c:v>
                </c:pt>
                <c:pt idx="9">
                  <c:v>1.2165513289296541</c:v>
                </c:pt>
                <c:pt idx="10">
                  <c:v>1.221382041898778</c:v>
                </c:pt>
                <c:pt idx="11">
                  <c:v>1.2252280817033352</c:v>
                </c:pt>
                <c:pt idx="12">
                  <c:v>1.2279443629381603</c:v>
                </c:pt>
                <c:pt idx="13">
                  <c:v>1.2294435896496907</c:v>
                </c:pt>
                <c:pt idx="14">
                  <c:v>1.2296962553305093</c:v>
                </c:pt>
                <c:pt idx="15">
                  <c:v>1.228730642919345</c:v>
                </c:pt>
                <c:pt idx="16">
                  <c:v>1.2266328248119862</c:v>
                </c:pt>
                <c:pt idx="17">
                  <c:v>1.2235466628394533</c:v>
                </c:pt>
                <c:pt idx="18">
                  <c:v>1.2196738082989214</c:v>
                </c:pt>
                <c:pt idx="19">
                  <c:v>1.215273701922797</c:v>
                </c:pt>
                <c:pt idx="20">
                  <c:v>1.2106635738950899</c:v>
                </c:pt>
                <c:pt idx="21">
                  <c:v>1.2062184438514123</c:v>
                </c:pt>
                <c:pt idx="22">
                  <c:v>1.2023711208735222</c:v>
                </c:pt>
                <c:pt idx="23">
                  <c:v>1.1996122034947803</c:v>
                </c:pt>
                <c:pt idx="24">
                  <c:v>1.1984900796946931</c:v>
                </c:pt>
                <c:pt idx="25">
                  <c:v>1.1873254200504562</c:v>
                </c:pt>
                <c:pt idx="26">
                  <c:v>1.1813094886933868</c:v>
                </c:pt>
                <c:pt idx="27">
                  <c:v>1.1789381578951179</c:v>
                </c:pt>
                <c:pt idx="28">
                  <c:v>1.179488447768108</c:v>
                </c:pt>
                <c:pt idx="29">
                  <c:v>1.1822951678636855</c:v>
                </c:pt>
                <c:pt idx="30">
                  <c:v>1.1867509171956954</c:v>
                </c:pt>
                <c:pt idx="31">
                  <c:v>1.1923060842113955</c:v>
                </c:pt>
                <c:pt idx="32">
                  <c:v>1.1984688468169225</c:v>
                </c:pt>
                <c:pt idx="33">
                  <c:v>1.2048051723627395</c:v>
                </c:pt>
                <c:pt idx="34">
                  <c:v>1.2109388176509128</c:v>
                </c:pt>
                <c:pt idx="35">
                  <c:v>1.2165513289296541</c:v>
                </c:pt>
                <c:pt idx="36">
                  <c:v>1.221382041898778</c:v>
                </c:pt>
                <c:pt idx="37">
                  <c:v>1.2252280817033352</c:v>
                </c:pt>
                <c:pt idx="38">
                  <c:v>1.2279443629381603</c:v>
                </c:pt>
                <c:pt idx="39">
                  <c:v>1.2294435896496907</c:v>
                </c:pt>
                <c:pt idx="40">
                  <c:v>1.2296962553305093</c:v>
                </c:pt>
                <c:pt idx="41">
                  <c:v>1.228730642919345</c:v>
                </c:pt>
                <c:pt idx="42">
                  <c:v>1.2266328248119862</c:v>
                </c:pt>
                <c:pt idx="43">
                  <c:v>1.2235466628394533</c:v>
                </c:pt>
                <c:pt idx="44">
                  <c:v>1.2196738082989214</c:v>
                </c:pt>
                <c:pt idx="45">
                  <c:v>1.215273701922797</c:v>
                </c:pt>
                <c:pt idx="46">
                  <c:v>1.2106635738950899</c:v>
                </c:pt>
                <c:pt idx="47">
                  <c:v>1.2062184438514123</c:v>
                </c:pt>
                <c:pt idx="48">
                  <c:v>1.2023711208735222</c:v>
                </c:pt>
                <c:pt idx="49">
                  <c:v>1.1996122034947803</c:v>
                </c:pt>
                <c:pt idx="50">
                  <c:v>1.1984900796946931</c:v>
                </c:pt>
              </c:numCache>
            </c:numRef>
          </c:xVal>
          <c:yVal>
            <c:numRef>
              <c:f>Sheet1!$AM$5:$AM$55</c:f>
              <c:numCache>
                <c:formatCode>0.0</c:formatCode>
                <c:ptCount val="51"/>
                <c:pt idx="0">
                  <c:v>83</c:v>
                </c:pt>
                <c:pt idx="1">
                  <c:v>83.5</c:v>
                </c:pt>
                <c:pt idx="2">
                  <c:v>84</c:v>
                </c:pt>
                <c:pt idx="3">
                  <c:v>84.5</c:v>
                </c:pt>
                <c:pt idx="4">
                  <c:v>85</c:v>
                </c:pt>
                <c:pt idx="5">
                  <c:v>85.5</c:v>
                </c:pt>
                <c:pt idx="6">
                  <c:v>86</c:v>
                </c:pt>
                <c:pt idx="7">
                  <c:v>86.5</c:v>
                </c:pt>
                <c:pt idx="8">
                  <c:v>87</c:v>
                </c:pt>
                <c:pt idx="9">
                  <c:v>87.5</c:v>
                </c:pt>
                <c:pt idx="10">
                  <c:v>88</c:v>
                </c:pt>
                <c:pt idx="11">
                  <c:v>88.5</c:v>
                </c:pt>
                <c:pt idx="12">
                  <c:v>89</c:v>
                </c:pt>
                <c:pt idx="13">
                  <c:v>89.5</c:v>
                </c:pt>
                <c:pt idx="14">
                  <c:v>90</c:v>
                </c:pt>
                <c:pt idx="15">
                  <c:v>90.5</c:v>
                </c:pt>
                <c:pt idx="16">
                  <c:v>91</c:v>
                </c:pt>
                <c:pt idx="17">
                  <c:v>91.5</c:v>
                </c:pt>
                <c:pt idx="18">
                  <c:v>92</c:v>
                </c:pt>
                <c:pt idx="19">
                  <c:v>92.5</c:v>
                </c:pt>
                <c:pt idx="20">
                  <c:v>93</c:v>
                </c:pt>
                <c:pt idx="21">
                  <c:v>93.5</c:v>
                </c:pt>
                <c:pt idx="22">
                  <c:v>94</c:v>
                </c:pt>
                <c:pt idx="23">
                  <c:v>94.5</c:v>
                </c:pt>
                <c:pt idx="24">
                  <c:v>95</c:v>
                </c:pt>
                <c:pt idx="25">
                  <c:v>82.5</c:v>
                </c:pt>
                <c:pt idx="26">
                  <c:v>83</c:v>
                </c:pt>
                <c:pt idx="27">
                  <c:v>83.5</c:v>
                </c:pt>
                <c:pt idx="28">
                  <c:v>84</c:v>
                </c:pt>
                <c:pt idx="29">
                  <c:v>84.5</c:v>
                </c:pt>
                <c:pt idx="30">
                  <c:v>85</c:v>
                </c:pt>
                <c:pt idx="31">
                  <c:v>85.5</c:v>
                </c:pt>
                <c:pt idx="32">
                  <c:v>86</c:v>
                </c:pt>
                <c:pt idx="33">
                  <c:v>86.5</c:v>
                </c:pt>
                <c:pt idx="34">
                  <c:v>87</c:v>
                </c:pt>
                <c:pt idx="35">
                  <c:v>87.5</c:v>
                </c:pt>
                <c:pt idx="36">
                  <c:v>88</c:v>
                </c:pt>
                <c:pt idx="37">
                  <c:v>88.5</c:v>
                </c:pt>
                <c:pt idx="38">
                  <c:v>89</c:v>
                </c:pt>
                <c:pt idx="39">
                  <c:v>89.5</c:v>
                </c:pt>
                <c:pt idx="40">
                  <c:v>90</c:v>
                </c:pt>
                <c:pt idx="41">
                  <c:v>90.5</c:v>
                </c:pt>
                <c:pt idx="42">
                  <c:v>91</c:v>
                </c:pt>
                <c:pt idx="43">
                  <c:v>91.5</c:v>
                </c:pt>
                <c:pt idx="44">
                  <c:v>92</c:v>
                </c:pt>
                <c:pt idx="45">
                  <c:v>92.5</c:v>
                </c:pt>
                <c:pt idx="46">
                  <c:v>93</c:v>
                </c:pt>
                <c:pt idx="47">
                  <c:v>93.5</c:v>
                </c:pt>
                <c:pt idx="48">
                  <c:v>94</c:v>
                </c:pt>
                <c:pt idx="49">
                  <c:v>94.5</c:v>
                </c:pt>
                <c:pt idx="50">
                  <c:v>95</c:v>
                </c:pt>
              </c:numCache>
            </c:numRef>
          </c:yVal>
          <c:smooth val="0"/>
        </c:ser>
        <c:ser>
          <c:idx val="11"/>
          <c:order val="7"/>
          <c:spPr>
            <a:ln w="28575">
              <a:noFill/>
            </a:ln>
          </c:spPr>
          <c:marker>
            <c:symbol val="triangle"/>
            <c:size val="3"/>
          </c:marker>
          <c:xVal>
            <c:numRef>
              <c:f>Sheet1!$AN$5:$AN$51</c:f>
              <c:numCache>
                <c:formatCode>0.000</c:formatCode>
                <c:ptCount val="47"/>
                <c:pt idx="0">
                  <c:v>1.1813094886933868</c:v>
                </c:pt>
                <c:pt idx="1">
                  <c:v>1.1789381578951179</c:v>
                </c:pt>
                <c:pt idx="2">
                  <c:v>1.179488447768108</c:v>
                </c:pt>
                <c:pt idx="3">
                  <c:v>1.1822951678636855</c:v>
                </c:pt>
                <c:pt idx="4">
                  <c:v>1.1867509171956954</c:v>
                </c:pt>
                <c:pt idx="5">
                  <c:v>1.1923060842113955</c:v>
                </c:pt>
                <c:pt idx="6">
                  <c:v>1.1984688468169225</c:v>
                </c:pt>
                <c:pt idx="7">
                  <c:v>1.2048051723627395</c:v>
                </c:pt>
                <c:pt idx="8">
                  <c:v>1.2109388176509128</c:v>
                </c:pt>
                <c:pt idx="9">
                  <c:v>1.2165513289296541</c:v>
                </c:pt>
                <c:pt idx="10">
                  <c:v>1.221382041898778</c:v>
                </c:pt>
                <c:pt idx="11">
                  <c:v>1.2252280817033352</c:v>
                </c:pt>
                <c:pt idx="12">
                  <c:v>1.2279443629381603</c:v>
                </c:pt>
                <c:pt idx="13">
                  <c:v>1.2294435896496907</c:v>
                </c:pt>
                <c:pt idx="14">
                  <c:v>1.2296962553305093</c:v>
                </c:pt>
                <c:pt idx="15">
                  <c:v>1.228730642919345</c:v>
                </c:pt>
                <c:pt idx="16">
                  <c:v>1.2266328248119862</c:v>
                </c:pt>
                <c:pt idx="17">
                  <c:v>1.2235466628394533</c:v>
                </c:pt>
                <c:pt idx="18">
                  <c:v>1.2196738082989214</c:v>
                </c:pt>
                <c:pt idx="19">
                  <c:v>1.215273701922797</c:v>
                </c:pt>
                <c:pt idx="20">
                  <c:v>1.2106635738950899</c:v>
                </c:pt>
                <c:pt idx="21">
                  <c:v>1.2062184438514123</c:v>
                </c:pt>
                <c:pt idx="22">
                  <c:v>1.2023711208735222</c:v>
                </c:pt>
                <c:pt idx="23">
                  <c:v>1.1996122034947803</c:v>
                </c:pt>
                <c:pt idx="24">
                  <c:v>1.1984900796946931</c:v>
                </c:pt>
                <c:pt idx="25">
                  <c:v>1.1873254200504562</c:v>
                </c:pt>
                <c:pt idx="26">
                  <c:v>1.1813094886933868</c:v>
                </c:pt>
                <c:pt idx="27">
                  <c:v>1.1789381578951179</c:v>
                </c:pt>
                <c:pt idx="28">
                  <c:v>1.179488447768108</c:v>
                </c:pt>
                <c:pt idx="29">
                  <c:v>1.1822951678636855</c:v>
                </c:pt>
                <c:pt idx="30">
                  <c:v>1.1867509171956954</c:v>
                </c:pt>
                <c:pt idx="31">
                  <c:v>1.1923060842113955</c:v>
                </c:pt>
                <c:pt idx="32">
                  <c:v>1.1984688468169225</c:v>
                </c:pt>
                <c:pt idx="33">
                  <c:v>1.2048051723627395</c:v>
                </c:pt>
                <c:pt idx="34">
                  <c:v>1.2109388176509128</c:v>
                </c:pt>
                <c:pt idx="35">
                  <c:v>1.2165513289296541</c:v>
                </c:pt>
                <c:pt idx="36">
                  <c:v>1.221382041898778</c:v>
                </c:pt>
                <c:pt idx="37">
                  <c:v>1.2252280817033352</c:v>
                </c:pt>
                <c:pt idx="38">
                  <c:v>1.2279443629381603</c:v>
                </c:pt>
                <c:pt idx="39">
                  <c:v>1.2294435896496907</c:v>
                </c:pt>
                <c:pt idx="40">
                  <c:v>1.2296962553305093</c:v>
                </c:pt>
                <c:pt idx="41">
                  <c:v>1.228730642919345</c:v>
                </c:pt>
                <c:pt idx="42">
                  <c:v>1.2266328248119862</c:v>
                </c:pt>
                <c:pt idx="43">
                  <c:v>1.2235466628394533</c:v>
                </c:pt>
                <c:pt idx="44">
                  <c:v>1.2196738082989214</c:v>
                </c:pt>
                <c:pt idx="45">
                  <c:v>1.215273701922797</c:v>
                </c:pt>
                <c:pt idx="46">
                  <c:v>1.2106635738950899</c:v>
                </c:pt>
              </c:numCache>
            </c:numRef>
          </c:xVal>
          <c:yVal>
            <c:numRef>
              <c:f>Sheet1!$AM$5:$AM$51</c:f>
              <c:numCache>
                <c:formatCode>0.0</c:formatCode>
                <c:ptCount val="47"/>
                <c:pt idx="0">
                  <c:v>83</c:v>
                </c:pt>
                <c:pt idx="1">
                  <c:v>83.5</c:v>
                </c:pt>
                <c:pt idx="2">
                  <c:v>84</c:v>
                </c:pt>
                <c:pt idx="3">
                  <c:v>84.5</c:v>
                </c:pt>
                <c:pt idx="4">
                  <c:v>85</c:v>
                </c:pt>
                <c:pt idx="5">
                  <c:v>85.5</c:v>
                </c:pt>
                <c:pt idx="6">
                  <c:v>86</c:v>
                </c:pt>
                <c:pt idx="7">
                  <c:v>86.5</c:v>
                </c:pt>
                <c:pt idx="8">
                  <c:v>87</c:v>
                </c:pt>
                <c:pt idx="9">
                  <c:v>87.5</c:v>
                </c:pt>
                <c:pt idx="10">
                  <c:v>88</c:v>
                </c:pt>
                <c:pt idx="11">
                  <c:v>88.5</c:v>
                </c:pt>
                <c:pt idx="12">
                  <c:v>89</c:v>
                </c:pt>
                <c:pt idx="13">
                  <c:v>89.5</c:v>
                </c:pt>
                <c:pt idx="14">
                  <c:v>90</c:v>
                </c:pt>
                <c:pt idx="15">
                  <c:v>90.5</c:v>
                </c:pt>
                <c:pt idx="16">
                  <c:v>91</c:v>
                </c:pt>
                <c:pt idx="17">
                  <c:v>91.5</c:v>
                </c:pt>
                <c:pt idx="18">
                  <c:v>92</c:v>
                </c:pt>
                <c:pt idx="19">
                  <c:v>92.5</c:v>
                </c:pt>
                <c:pt idx="20">
                  <c:v>93</c:v>
                </c:pt>
                <c:pt idx="21">
                  <c:v>93.5</c:v>
                </c:pt>
                <c:pt idx="22">
                  <c:v>94</c:v>
                </c:pt>
                <c:pt idx="23">
                  <c:v>94.5</c:v>
                </c:pt>
                <c:pt idx="24">
                  <c:v>95</c:v>
                </c:pt>
                <c:pt idx="25">
                  <c:v>82.5</c:v>
                </c:pt>
                <c:pt idx="26">
                  <c:v>83</c:v>
                </c:pt>
                <c:pt idx="27">
                  <c:v>83.5</c:v>
                </c:pt>
                <c:pt idx="28">
                  <c:v>84</c:v>
                </c:pt>
                <c:pt idx="29">
                  <c:v>84.5</c:v>
                </c:pt>
                <c:pt idx="30">
                  <c:v>85</c:v>
                </c:pt>
                <c:pt idx="31">
                  <c:v>85.5</c:v>
                </c:pt>
                <c:pt idx="32">
                  <c:v>86</c:v>
                </c:pt>
                <c:pt idx="33">
                  <c:v>86.5</c:v>
                </c:pt>
                <c:pt idx="34">
                  <c:v>87</c:v>
                </c:pt>
                <c:pt idx="35">
                  <c:v>87.5</c:v>
                </c:pt>
                <c:pt idx="36">
                  <c:v>88</c:v>
                </c:pt>
                <c:pt idx="37">
                  <c:v>88.5</c:v>
                </c:pt>
                <c:pt idx="38">
                  <c:v>89</c:v>
                </c:pt>
                <c:pt idx="39">
                  <c:v>89.5</c:v>
                </c:pt>
                <c:pt idx="40">
                  <c:v>90</c:v>
                </c:pt>
                <c:pt idx="41">
                  <c:v>90.5</c:v>
                </c:pt>
                <c:pt idx="42">
                  <c:v>91</c:v>
                </c:pt>
                <c:pt idx="43">
                  <c:v>91.5</c:v>
                </c:pt>
                <c:pt idx="44">
                  <c:v>92</c:v>
                </c:pt>
                <c:pt idx="45">
                  <c:v>92.5</c:v>
                </c:pt>
                <c:pt idx="46">
                  <c:v>93</c:v>
                </c:pt>
              </c:numCache>
            </c:numRef>
          </c:yVal>
          <c:smooth val="0"/>
        </c:ser>
        <c:ser>
          <c:idx val="14"/>
          <c:order val="9"/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Sheet1!$BB$5:$BB$30</c:f>
              <c:numCache>
                <c:formatCode>0.000</c:formatCode>
                <c:ptCount val="26"/>
                <c:pt idx="0">
                  <c:v>1.3376556555290335</c:v>
                </c:pt>
                <c:pt idx="1">
                  <c:v>1.3534581877597702</c:v>
                </c:pt>
                <c:pt idx="2">
                  <c:v>1.365273587808133</c:v>
                </c:pt>
                <c:pt idx="3">
                  <c:v>1.3739854386972183</c:v>
                </c:pt>
                <c:pt idx="4">
                  <c:v>1.3803943057559991</c:v>
                </c:pt>
                <c:pt idx="5">
                  <c:v>1.3852177366338765</c:v>
                </c:pt>
                <c:pt idx="6">
                  <c:v>1.3890902612861282</c:v>
                </c:pt>
                <c:pt idx="7">
                  <c:v>1.3925633919775464</c:v>
                </c:pt>
                <c:pt idx="8">
                  <c:v>1.3961056232897135</c:v>
                </c:pt>
                <c:pt idx="9">
                  <c:v>1.4001024321155455</c:v>
                </c:pt>
                <c:pt idx="10">
                  <c:v>1.4048562776574727</c:v>
                </c:pt>
                <c:pt idx="11">
                  <c:v>1.4105866014256208</c:v>
                </c:pt>
                <c:pt idx="12">
                  <c:v>1.4174298272469059</c:v>
                </c:pt>
                <c:pt idx="13">
                  <c:v>1.4254393612577587</c:v>
                </c:pt>
                <c:pt idx="14">
                  <c:v>1.4345855919041242</c:v>
                </c:pt>
                <c:pt idx="15">
                  <c:v>1.4447558899505566</c:v>
                </c:pt>
                <c:pt idx="16">
                  <c:v>1.4557546084602109</c:v>
                </c:pt>
                <c:pt idx="17">
                  <c:v>1.4673030828239462</c:v>
                </c:pt>
                <c:pt idx="18">
                  <c:v>1.4790396307275842</c:v>
                </c:pt>
                <c:pt idx="19">
                  <c:v>1.4905195521846508</c:v>
                </c:pt>
                <c:pt idx="20">
                  <c:v>1.5012151295090916</c:v>
                </c:pt>
                <c:pt idx="21">
                  <c:v>1.5105156273261855</c:v>
                </c:pt>
                <c:pt idx="22">
                  <c:v>1.5177272925725447</c:v>
                </c:pt>
                <c:pt idx="23">
                  <c:v>1.5220733545052099</c:v>
                </c:pt>
                <c:pt idx="24">
                  <c:v>1.5226940246816412</c:v>
                </c:pt>
                <c:pt idx="25">
                  <c:v>1.5186464969797271</c:v>
                </c:pt>
              </c:numCache>
            </c:numRef>
          </c:xVal>
          <c:yVal>
            <c:numRef>
              <c:f>Sheet1!$BA$5:$BA$30</c:f>
              <c:numCache>
                <c:formatCode>0.0</c:formatCode>
                <c:ptCount val="26"/>
                <c:pt idx="0">
                  <c:v>86</c:v>
                </c:pt>
                <c:pt idx="1">
                  <c:v>86.5</c:v>
                </c:pt>
                <c:pt idx="2">
                  <c:v>87</c:v>
                </c:pt>
                <c:pt idx="3">
                  <c:v>87.5</c:v>
                </c:pt>
                <c:pt idx="4">
                  <c:v>88</c:v>
                </c:pt>
                <c:pt idx="5">
                  <c:v>88.5</c:v>
                </c:pt>
                <c:pt idx="6">
                  <c:v>89</c:v>
                </c:pt>
                <c:pt idx="7">
                  <c:v>89.5</c:v>
                </c:pt>
                <c:pt idx="8">
                  <c:v>90</c:v>
                </c:pt>
                <c:pt idx="9">
                  <c:v>90.5</c:v>
                </c:pt>
                <c:pt idx="10">
                  <c:v>91</c:v>
                </c:pt>
                <c:pt idx="11">
                  <c:v>91.5</c:v>
                </c:pt>
                <c:pt idx="12">
                  <c:v>92</c:v>
                </c:pt>
                <c:pt idx="13">
                  <c:v>92.5</c:v>
                </c:pt>
                <c:pt idx="14">
                  <c:v>93</c:v>
                </c:pt>
                <c:pt idx="15">
                  <c:v>93.5</c:v>
                </c:pt>
                <c:pt idx="16">
                  <c:v>94</c:v>
                </c:pt>
                <c:pt idx="17">
                  <c:v>94.5</c:v>
                </c:pt>
                <c:pt idx="18">
                  <c:v>95</c:v>
                </c:pt>
                <c:pt idx="19">
                  <c:v>95.5</c:v>
                </c:pt>
                <c:pt idx="20">
                  <c:v>96</c:v>
                </c:pt>
                <c:pt idx="21">
                  <c:v>96.5</c:v>
                </c:pt>
                <c:pt idx="22">
                  <c:v>97</c:v>
                </c:pt>
                <c:pt idx="23">
                  <c:v>97.5</c:v>
                </c:pt>
                <c:pt idx="24">
                  <c:v>98</c:v>
                </c:pt>
                <c:pt idx="25">
                  <c:v>98.5</c:v>
                </c:pt>
              </c:numCache>
            </c:numRef>
          </c:yVal>
          <c:smooth val="0"/>
        </c:ser>
        <c:ser>
          <c:idx val="16"/>
          <c:order val="11"/>
          <c:spPr>
            <a:ln w="28575">
              <a:noFill/>
            </a:ln>
          </c:spPr>
          <c:trendline>
            <c:trendlineType val="poly"/>
            <c:order val="3"/>
            <c:dispRSqr val="0"/>
            <c:dispEq val="0"/>
          </c:trendline>
          <c:xVal>
            <c:numRef>
              <c:f>Sheet1!$BA$37:$BA$40</c:f>
              <c:numCache>
                <c:formatCode>General</c:formatCode>
                <c:ptCount val="4"/>
                <c:pt idx="0">
                  <c:v>0.75</c:v>
                </c:pt>
                <c:pt idx="1">
                  <c:v>0.875</c:v>
                </c:pt>
                <c:pt idx="2">
                  <c:v>1.222</c:v>
                </c:pt>
                <c:pt idx="3">
                  <c:v>1.518</c:v>
                </c:pt>
              </c:numCache>
            </c:numRef>
          </c:xVal>
          <c:yVal>
            <c:numRef>
              <c:f>Sheet1!$BB$37:$BB$40</c:f>
              <c:numCache>
                <c:formatCode>General</c:formatCode>
                <c:ptCount val="4"/>
                <c:pt idx="0">
                  <c:v>70.03</c:v>
                </c:pt>
                <c:pt idx="1">
                  <c:v>77</c:v>
                </c:pt>
                <c:pt idx="2">
                  <c:v>88</c:v>
                </c:pt>
                <c:pt idx="3">
                  <c:v>96.75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82400"/>
        <c:axId val="135772032"/>
      </c:scatterChart>
      <c:valAx>
        <c:axId val="135763840"/>
        <c:scaling>
          <c:orientation val="minMax"/>
          <c:max val="1.6"/>
          <c:min val="0.60000000000000009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Generator Output (MW)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135770112"/>
        <c:crosses val="autoZero"/>
        <c:crossBetween val="midCat"/>
        <c:majorUnit val="0.1"/>
      </c:valAx>
      <c:valAx>
        <c:axId val="135770112"/>
        <c:scaling>
          <c:orientation val="minMax"/>
          <c:max val="65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Gross Head Efficiency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5763840"/>
        <c:crosses val="autoZero"/>
        <c:crossBetween val="midCat"/>
        <c:majorUnit val="5"/>
      </c:valAx>
      <c:valAx>
        <c:axId val="135772032"/>
        <c:scaling>
          <c:orientation val="minMax"/>
          <c:max val="130"/>
          <c:min val="6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5782400"/>
        <c:crosses val="max"/>
        <c:crossBetween val="midCat"/>
        <c:majorUnit val="10"/>
      </c:valAx>
      <c:valAx>
        <c:axId val="13578240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357720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86351706036744"/>
          <c:y val="4.9082757228290759E-2"/>
          <c:w val="0.80335170603674544"/>
          <c:h val="0.7464225791404721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8.7122922134733161E-2"/>
                  <c:y val="-0.13262042509938246"/>
                </c:manualLayout>
              </c:layout>
              <c:numFmt formatCode="0.0000000000E+00" sourceLinked="0"/>
            </c:trendlineLbl>
          </c:trendline>
          <c:xVal>
            <c:numRef>
              <c:f>Sheet1!$AR$3:$AR$9</c:f>
              <c:numCache>
                <c:formatCode>General</c:formatCode>
                <c:ptCount val="7"/>
                <c:pt idx="0">
                  <c:v>86.071564153439155</c:v>
                </c:pt>
                <c:pt idx="1">
                  <c:v>90.096366666666654</c:v>
                </c:pt>
                <c:pt idx="2">
                  <c:v>91.902161616161635</c:v>
                </c:pt>
                <c:pt idx="3">
                  <c:v>94</c:v>
                </c:pt>
                <c:pt idx="4">
                  <c:v>96.099999999999966</c:v>
                </c:pt>
                <c:pt idx="5">
                  <c:v>96.99906</c:v>
                </c:pt>
                <c:pt idx="6">
                  <c:v>98.133282051282066</c:v>
                </c:pt>
              </c:numCache>
            </c:numRef>
          </c:xVal>
          <c:yVal>
            <c:numRef>
              <c:f>Sheet1!$AT$3:$AT$9</c:f>
              <c:numCache>
                <c:formatCode>General</c:formatCode>
                <c:ptCount val="7"/>
                <c:pt idx="0">
                  <c:v>580.20503306878311</c:v>
                </c:pt>
                <c:pt idx="1">
                  <c:v>594.33661904761902</c:v>
                </c:pt>
                <c:pt idx="2">
                  <c:v>599.63843434343437</c:v>
                </c:pt>
                <c:pt idx="3">
                  <c:v>606.8613333333335</c:v>
                </c:pt>
                <c:pt idx="4">
                  <c:v>614.92264583333338</c:v>
                </c:pt>
                <c:pt idx="5">
                  <c:v>618.08619999999996</c:v>
                </c:pt>
                <c:pt idx="6">
                  <c:v>620.64647150997166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769536"/>
        <c:axId val="136771456"/>
      </c:scatterChart>
      <c:valAx>
        <c:axId val="136769536"/>
        <c:scaling>
          <c:orientation val="minMax"/>
          <c:max val="100"/>
          <c:min val="84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6771456"/>
        <c:crosses val="autoZero"/>
        <c:crossBetween val="midCat"/>
        <c:majorUnit val="2"/>
      </c:valAx>
      <c:valAx>
        <c:axId val="136771456"/>
        <c:scaling>
          <c:orientation val="minMax"/>
          <c:max val="640"/>
          <c:min val="5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Flow (CFS)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6769536"/>
        <c:crosses val="autoZero"/>
        <c:crossBetween val="midCat"/>
        <c:majorUnit val="10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BLADE</a:t>
            </a:r>
            <a:r>
              <a:rPr lang="en-US" baseline="0"/>
              <a:t> TO GATE CAM CURVE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0"/>
            <c:dispEq val="0"/>
          </c:trendline>
          <c:xVal>
            <c:numRef>
              <c:f>Sheet1!$BB$37:$BB$41</c:f>
              <c:numCache>
                <c:formatCode>General</c:formatCode>
                <c:ptCount val="5"/>
                <c:pt idx="0">
                  <c:v>70.03</c:v>
                </c:pt>
                <c:pt idx="1">
                  <c:v>77</c:v>
                </c:pt>
                <c:pt idx="2">
                  <c:v>88</c:v>
                </c:pt>
                <c:pt idx="3">
                  <c:v>96.75</c:v>
                </c:pt>
              </c:numCache>
            </c:numRef>
          </c:xVal>
          <c:yVal>
            <c:numRef>
              <c:f>Sheet1!$BC$37:$BC$41</c:f>
              <c:numCache>
                <c:formatCode>General</c:formatCode>
                <c:ptCount val="5"/>
                <c:pt idx="0">
                  <c:v>4.47</c:v>
                </c:pt>
                <c:pt idx="1">
                  <c:v>8.6199999999999992</c:v>
                </c:pt>
                <c:pt idx="2">
                  <c:v>25.09</c:v>
                </c:pt>
                <c:pt idx="3">
                  <c:v>40.69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00512"/>
        <c:axId val="136802688"/>
      </c:scatterChart>
      <c:valAx>
        <c:axId val="1368005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Wicket Gate Opening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802688"/>
        <c:crosses val="autoZero"/>
        <c:crossBetween val="midCat"/>
      </c:valAx>
      <c:valAx>
        <c:axId val="136802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Blade Angle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8005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83838249032429"/>
          <c:y val="2.9310853434386983E-2"/>
          <c:w val="0.83754726633747079"/>
          <c:h val="0.8167426838215828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0.13180346100805196"/>
                  <c:y val="-0.29358052145499103"/>
                </c:manualLayout>
              </c:layout>
              <c:numFmt formatCode="0.0000000000E+00" sourceLinked="0"/>
            </c:trendlineLbl>
          </c:trendline>
          <c:xVal>
            <c:strRef>
              <c:f>Sheet1!$B$3:$B$19</c:f>
              <c:strCache>
                <c:ptCount val="6"/>
                <c:pt idx="0">
                  <c:v>64.3582619</c:v>
                </c:pt>
                <c:pt idx="1">
                  <c:v>68</c:v>
                </c:pt>
                <c:pt idx="2">
                  <c:v>70.10044643</c:v>
                </c:pt>
                <c:pt idx="3">
                  <c:v>72.90725</c:v>
                </c:pt>
                <c:pt idx="4">
                  <c:v>75.1</c:v>
                </c:pt>
                <c:pt idx="5">
                  <c:v>Avg Blade =</c:v>
                </c:pt>
              </c:strCache>
            </c:strRef>
          </c:xVal>
          <c:yVal>
            <c:numRef>
              <c:f>Sheet1!$E$3:$E$14</c:f>
              <c:numCache>
                <c:formatCode>General</c:formatCode>
                <c:ptCount val="12"/>
                <c:pt idx="0">
                  <c:v>0.69178571428571434</c:v>
                </c:pt>
                <c:pt idx="1">
                  <c:v>0.73178888888888904</c:v>
                </c:pt>
                <c:pt idx="2">
                  <c:v>0.75483195970695971</c:v>
                </c:pt>
                <c:pt idx="3">
                  <c:v>0.76100000000000001</c:v>
                </c:pt>
                <c:pt idx="4">
                  <c:v>0.76116857142857142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524160"/>
        <c:axId val="136526080"/>
      </c:scatterChart>
      <c:valAx>
        <c:axId val="1365241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6526080"/>
        <c:crosses val="autoZero"/>
        <c:crossBetween val="midCat"/>
      </c:valAx>
      <c:valAx>
        <c:axId val="136526080"/>
        <c:scaling>
          <c:orientation val="minMax"/>
          <c:max val="0.9"/>
          <c:min val="0.6000000000000003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Power (MW)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524160"/>
        <c:crosses val="autoZero"/>
        <c:crossBetween val="midCat"/>
        <c:majorUnit val="0.1"/>
        <c:minorUnit val="1.0000000000000005E-2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5.9840775716988863E-2"/>
                  <c:y val="-0.1017214156824147"/>
                </c:manualLayout>
              </c:layout>
              <c:numFmt formatCode="0.0000000000E+00" sourceLinked="0"/>
            </c:trendlineLbl>
          </c:trendline>
          <c:xVal>
            <c:numRef>
              <c:f>Sheet1!$B$3:$B$7</c:f>
              <c:numCache>
                <c:formatCode>General</c:formatCode>
                <c:ptCount val="5"/>
                <c:pt idx="0">
                  <c:v>64.358261904761903</c:v>
                </c:pt>
                <c:pt idx="1">
                  <c:v>68</c:v>
                </c:pt>
                <c:pt idx="2">
                  <c:v>70.100446428571416</c:v>
                </c:pt>
                <c:pt idx="3">
                  <c:v>72.907250000000005</c:v>
                </c:pt>
                <c:pt idx="4">
                  <c:v>75.099999999999994</c:v>
                </c:pt>
              </c:numCache>
            </c:numRef>
          </c:xVal>
          <c:yVal>
            <c:numRef>
              <c:f>Sheet1!$D$3:$D$7</c:f>
              <c:numCache>
                <c:formatCode>General</c:formatCode>
                <c:ptCount val="5"/>
                <c:pt idx="0">
                  <c:v>341.32198639455771</c:v>
                </c:pt>
                <c:pt idx="1">
                  <c:v>350.1393333333333</c:v>
                </c:pt>
                <c:pt idx="2">
                  <c:v>355.44584478021977</c:v>
                </c:pt>
                <c:pt idx="3">
                  <c:v>360.91812500000003</c:v>
                </c:pt>
                <c:pt idx="4">
                  <c:v>365.57678571428579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538752"/>
        <c:axId val="136549120"/>
      </c:scatterChart>
      <c:valAx>
        <c:axId val="1365387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6549120"/>
        <c:crosses val="autoZero"/>
        <c:crossBetween val="midCat"/>
      </c:valAx>
      <c:valAx>
        <c:axId val="136549120"/>
        <c:scaling>
          <c:orientation val="minMax"/>
          <c:max val="375"/>
          <c:min val="33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Flow (CFS)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65387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77774812046801"/>
          <c:y val="7.2959032294876172E-2"/>
          <c:w val="0.80038526275586108"/>
          <c:h val="0.7244994591814353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0.10761798810681658"/>
                  <c:y val="-0.18470996240743687"/>
                </c:manualLayout>
              </c:layout>
              <c:numFmt formatCode="0.0000000000E+00" sourceLinked="0"/>
            </c:trendlineLbl>
          </c:trendline>
          <c:xVal>
            <c:numRef>
              <c:f>Sheet1!$O$3:$O$8</c:f>
              <c:numCache>
                <c:formatCode>General</c:formatCode>
                <c:ptCount val="6"/>
                <c:pt idx="0">
                  <c:v>70.197577976190473</c:v>
                </c:pt>
                <c:pt idx="1">
                  <c:v>72.000343434343435</c:v>
                </c:pt>
                <c:pt idx="2">
                  <c:v>75.087194727891159</c:v>
                </c:pt>
                <c:pt idx="3">
                  <c:v>76.000253488372124</c:v>
                </c:pt>
                <c:pt idx="4">
                  <c:v>77.098589285714297</c:v>
                </c:pt>
                <c:pt idx="5">
                  <c:v>80.100000000000009</c:v>
                </c:pt>
              </c:numCache>
            </c:numRef>
          </c:xVal>
          <c:yVal>
            <c:numRef>
              <c:f>Sheet1!$R$3:$R$8</c:f>
              <c:numCache>
                <c:formatCode>General</c:formatCode>
                <c:ptCount val="6"/>
                <c:pt idx="0">
                  <c:v>0.81976785714285705</c:v>
                </c:pt>
                <c:pt idx="1">
                  <c:v>0.82114646464646457</c:v>
                </c:pt>
                <c:pt idx="2">
                  <c:v>0.85768367346938768</c:v>
                </c:pt>
                <c:pt idx="3">
                  <c:v>0.86832096546863946</c:v>
                </c:pt>
                <c:pt idx="4">
                  <c:v>0.87835833333333324</c:v>
                </c:pt>
                <c:pt idx="5">
                  <c:v>0.87874999999999981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40320"/>
        <c:axId val="136842240"/>
      </c:scatterChart>
      <c:valAx>
        <c:axId val="136840320"/>
        <c:scaling>
          <c:orientation val="minMax"/>
          <c:max val="81"/>
          <c:min val="69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36842240"/>
        <c:crosses val="autoZero"/>
        <c:crossBetween val="midCat"/>
        <c:majorUnit val="1"/>
      </c:valAx>
      <c:valAx>
        <c:axId val="136842240"/>
        <c:scaling>
          <c:orientation val="minMax"/>
          <c:max val="0.92"/>
          <c:min val="0.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Power (MW)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840320"/>
        <c:crosses val="autoZero"/>
        <c:crossBetween val="midCat"/>
        <c:majorUnit val="2.0000000000000007E-2"/>
        <c:minorUnit val="1.0000000000000005E-2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7.6780591379565929E-2"/>
                  <c:y val="-0.12098609744094489"/>
                </c:manualLayout>
              </c:layout>
              <c:numFmt formatCode="0.0000000000E+00" sourceLinked="0"/>
            </c:trendlineLbl>
          </c:trendline>
          <c:xVal>
            <c:numRef>
              <c:f>Sheet1!$O$3:$O$8</c:f>
              <c:numCache>
                <c:formatCode>General</c:formatCode>
                <c:ptCount val="6"/>
                <c:pt idx="0">
                  <c:v>70.197577976190473</c:v>
                </c:pt>
                <c:pt idx="1">
                  <c:v>72.000343434343435</c:v>
                </c:pt>
                <c:pt idx="2">
                  <c:v>75.087194727891159</c:v>
                </c:pt>
                <c:pt idx="3">
                  <c:v>76.000253488372124</c:v>
                </c:pt>
                <c:pt idx="4">
                  <c:v>77.098589285714297</c:v>
                </c:pt>
                <c:pt idx="5">
                  <c:v>80.100000000000009</c:v>
                </c:pt>
              </c:numCache>
            </c:numRef>
          </c:xVal>
          <c:yVal>
            <c:numRef>
              <c:f>Sheet1!$Q$3:$Q$8</c:f>
              <c:numCache>
                <c:formatCode>General</c:formatCode>
                <c:ptCount val="6"/>
                <c:pt idx="0">
                  <c:v>378.56083333333333</c:v>
                </c:pt>
                <c:pt idx="1">
                  <c:v>382.72507575757578</c:v>
                </c:pt>
                <c:pt idx="2">
                  <c:v>388.92406249999993</c:v>
                </c:pt>
                <c:pt idx="3">
                  <c:v>391.37923678646933</c:v>
                </c:pt>
                <c:pt idx="4">
                  <c:v>394.50443452380949</c:v>
                </c:pt>
                <c:pt idx="5">
                  <c:v>400.33883333333324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76032"/>
        <c:axId val="136877952"/>
      </c:scatterChart>
      <c:valAx>
        <c:axId val="136876032"/>
        <c:scaling>
          <c:orientation val="minMax"/>
          <c:max val="81"/>
          <c:min val="69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6877952"/>
        <c:crosses val="autoZero"/>
        <c:crossBetween val="midCat"/>
        <c:majorUnit val="2"/>
      </c:valAx>
      <c:valAx>
        <c:axId val="136877952"/>
        <c:scaling>
          <c:orientation val="minMax"/>
          <c:max val="410"/>
          <c:min val="3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Flow (CFS)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6876032"/>
        <c:crosses val="autoZero"/>
        <c:crossBetween val="midCat"/>
        <c:majorUnit val="5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66360087342026"/>
          <c:y val="5.6819341244316299E-2"/>
          <c:w val="0.80172721056926721"/>
          <c:h val="0.7307079220731214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4.6306711661042381E-2"/>
                  <c:y val="-0.27883959927544277"/>
                </c:manualLayout>
              </c:layout>
              <c:numFmt formatCode="0.0000000000E+00" sourceLinked="0"/>
            </c:trendlineLbl>
          </c:trendline>
          <c:xVal>
            <c:numRef>
              <c:f>Sheet1!$AC$3:$AC$10</c:f>
              <c:numCache>
                <c:formatCode>General</c:formatCode>
                <c:ptCount val="8"/>
                <c:pt idx="0">
                  <c:v>83.430757575757582</c:v>
                </c:pt>
                <c:pt idx="1">
                  <c:v>85.371175454545465</c:v>
                </c:pt>
                <c:pt idx="2">
                  <c:v>87.200716666666679</c:v>
                </c:pt>
                <c:pt idx="3">
                  <c:v>88.900999999999996</c:v>
                </c:pt>
                <c:pt idx="4">
                  <c:v>90.094871739130426</c:v>
                </c:pt>
                <c:pt idx="5">
                  <c:v>91.20351058201058</c:v>
                </c:pt>
                <c:pt idx="6">
                  <c:v>92.993450757575758</c:v>
                </c:pt>
                <c:pt idx="7">
                  <c:v>95</c:v>
                </c:pt>
              </c:numCache>
            </c:numRef>
          </c:xVal>
          <c:yVal>
            <c:numRef>
              <c:f>Sheet1!$AF$3:$AF$10</c:f>
              <c:numCache>
                <c:formatCode>General</c:formatCode>
                <c:ptCount val="8"/>
                <c:pt idx="0">
                  <c:v>1.1793257575757572</c:v>
                </c:pt>
                <c:pt idx="1">
                  <c:v>1.1899999999999997</c:v>
                </c:pt>
                <c:pt idx="2">
                  <c:v>1.1909333333333332</c:v>
                </c:pt>
                <c:pt idx="3">
                  <c:v>1.2302202380952385</c:v>
                </c:pt>
                <c:pt idx="4">
                  <c:v>1.2277794685990333</c:v>
                </c:pt>
                <c:pt idx="5">
                  <c:v>1.2238849206349212</c:v>
                </c:pt>
                <c:pt idx="6">
                  <c:v>1.2123463203463209</c:v>
                </c:pt>
                <c:pt idx="7">
                  <c:v>1.1981249999999999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90624"/>
        <c:axId val="136896896"/>
      </c:scatterChart>
      <c:valAx>
        <c:axId val="136890624"/>
        <c:scaling>
          <c:orientation val="minMax"/>
          <c:max val="96"/>
          <c:min val="82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6896896"/>
        <c:crosses val="autoZero"/>
        <c:crossBetween val="midCat"/>
        <c:majorUnit val="1"/>
      </c:valAx>
      <c:valAx>
        <c:axId val="136896896"/>
        <c:scaling>
          <c:orientation val="minMax"/>
          <c:max val="1.3"/>
          <c:min val="1.100000000000000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Power (MW)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890624"/>
        <c:crosses val="autoZero"/>
        <c:crossBetween val="midCat"/>
        <c:majorUnit val="0.05"/>
        <c:minorUnit val="1.0000000000000005E-2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6.945439959539941E-2"/>
                  <c:y val="-7.163577209098862E-2"/>
                </c:manualLayout>
              </c:layout>
              <c:numFmt formatCode="0.0000000000E+00" sourceLinked="0"/>
            </c:trendlineLbl>
          </c:trendline>
          <c:xVal>
            <c:numRef>
              <c:f>Sheet1!$AC$3:$AC$10</c:f>
              <c:numCache>
                <c:formatCode>General</c:formatCode>
                <c:ptCount val="8"/>
                <c:pt idx="0">
                  <c:v>83.430757575757582</c:v>
                </c:pt>
                <c:pt idx="1">
                  <c:v>85.371175454545465</c:v>
                </c:pt>
                <c:pt idx="2">
                  <c:v>87.200716666666679</c:v>
                </c:pt>
                <c:pt idx="3">
                  <c:v>88.900999999999996</c:v>
                </c:pt>
                <c:pt idx="4">
                  <c:v>90.094871739130426</c:v>
                </c:pt>
                <c:pt idx="5">
                  <c:v>91.20351058201058</c:v>
                </c:pt>
                <c:pt idx="6">
                  <c:v>92.993450757575758</c:v>
                </c:pt>
                <c:pt idx="7">
                  <c:v>95</c:v>
                </c:pt>
              </c:numCache>
            </c:numRef>
          </c:xVal>
          <c:yVal>
            <c:numRef>
              <c:f>Sheet1!$AE$3:$AE$10</c:f>
              <c:numCache>
                <c:formatCode>General</c:formatCode>
                <c:ptCount val="8"/>
                <c:pt idx="0">
                  <c:v>493.9421287878788</c:v>
                </c:pt>
                <c:pt idx="1">
                  <c:v>499.31471704545447</c:v>
                </c:pt>
                <c:pt idx="2">
                  <c:v>503.82397916666667</c:v>
                </c:pt>
                <c:pt idx="3">
                  <c:v>509.17247023809523</c:v>
                </c:pt>
                <c:pt idx="4">
                  <c:v>512.15554347826082</c:v>
                </c:pt>
                <c:pt idx="5">
                  <c:v>513.72706349206339</c:v>
                </c:pt>
                <c:pt idx="6">
                  <c:v>518.49454545454546</c:v>
                </c:pt>
                <c:pt idx="7">
                  <c:v>522.74624999999992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663808"/>
        <c:axId val="136665728"/>
      </c:scatterChart>
      <c:valAx>
        <c:axId val="136663808"/>
        <c:scaling>
          <c:orientation val="minMax"/>
          <c:max val="96"/>
          <c:min val="82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6665728"/>
        <c:crosses val="autoZero"/>
        <c:crossBetween val="midCat"/>
        <c:majorUnit val="1"/>
      </c:valAx>
      <c:valAx>
        <c:axId val="136665728"/>
        <c:scaling>
          <c:orientation val="minMax"/>
          <c:max val="530"/>
          <c:min val="49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Flow (CFS)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6663808"/>
        <c:crosses val="autoZero"/>
        <c:crossBetween val="midCat"/>
        <c:majorUnit val="5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09167146789579"/>
          <c:y val="3.2431596735339588E-2"/>
          <c:w val="0.8150451315536783"/>
          <c:h val="0.7380857872218027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4"/>
            <c:dispRSqr val="0"/>
            <c:dispEq val="0"/>
          </c:trendline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0.10673537758999638"/>
                  <c:y val="-0.10668464387157085"/>
                </c:manualLayout>
              </c:layout>
              <c:numFmt formatCode="0.0000000000E+00" sourceLinked="0"/>
            </c:trendlineLbl>
          </c:trendline>
          <c:xVal>
            <c:numRef>
              <c:f>Sheet1!$AR$3:$AR$9</c:f>
              <c:numCache>
                <c:formatCode>General</c:formatCode>
                <c:ptCount val="7"/>
                <c:pt idx="0">
                  <c:v>86.071564153439155</c:v>
                </c:pt>
                <c:pt idx="1">
                  <c:v>90.096366666666654</c:v>
                </c:pt>
                <c:pt idx="2">
                  <c:v>91.902161616161635</c:v>
                </c:pt>
                <c:pt idx="3">
                  <c:v>94</c:v>
                </c:pt>
                <c:pt idx="4">
                  <c:v>96.099999999999966</c:v>
                </c:pt>
                <c:pt idx="5">
                  <c:v>96.99906</c:v>
                </c:pt>
                <c:pt idx="6">
                  <c:v>98.133282051282066</c:v>
                </c:pt>
              </c:numCache>
            </c:numRef>
          </c:xVal>
          <c:yVal>
            <c:numRef>
              <c:f>Sheet1!$AU$3:$AU$9</c:f>
              <c:numCache>
                <c:formatCode>General</c:formatCode>
                <c:ptCount val="7"/>
                <c:pt idx="0">
                  <c:v>1.3403326719576718</c:v>
                </c:pt>
                <c:pt idx="1">
                  <c:v>1.3948380952380954</c:v>
                </c:pt>
                <c:pt idx="2">
                  <c:v>1.4201868686868691</c:v>
                </c:pt>
                <c:pt idx="3">
                  <c:v>1.4529166666666673</c:v>
                </c:pt>
                <c:pt idx="4">
                  <c:v>1.5003750000000007</c:v>
                </c:pt>
                <c:pt idx="5">
                  <c:v>1.5228000000000002</c:v>
                </c:pt>
                <c:pt idx="6">
                  <c:v>1.5203659544159542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699904"/>
        <c:axId val="136701824"/>
      </c:scatterChart>
      <c:valAx>
        <c:axId val="136699904"/>
        <c:scaling>
          <c:orientation val="minMax"/>
          <c:max val="100"/>
          <c:min val="84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6701824"/>
        <c:crosses val="autoZero"/>
        <c:crossBetween val="midCat"/>
        <c:majorUnit val="2"/>
      </c:valAx>
      <c:valAx>
        <c:axId val="136701824"/>
        <c:scaling>
          <c:orientation val="minMax"/>
          <c:max val="1.6"/>
          <c:min val="1.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Power (MW)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699904"/>
        <c:crosses val="autoZero"/>
        <c:crossBetween val="midCat"/>
        <c:majorUnit val="0.1"/>
        <c:minorUnit val="1.0000000000000005E-2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5.1782216247359333E-2"/>
                  <c:y val="-0.37368784381404491"/>
                </c:manualLayout>
              </c:layout>
              <c:numFmt formatCode="0.0000000000E+00" sourceLinked="0"/>
            </c:trendlineLbl>
          </c:trendline>
          <c:xVal>
            <c:numRef>
              <c:f>Sheet1!$AU$3:$AU$6</c:f>
              <c:numCache>
                <c:formatCode>General</c:formatCode>
                <c:ptCount val="4"/>
                <c:pt idx="0">
                  <c:v>1.3403326719576718</c:v>
                </c:pt>
                <c:pt idx="1">
                  <c:v>1.3948380952380954</c:v>
                </c:pt>
                <c:pt idx="2">
                  <c:v>1.4201868686868691</c:v>
                </c:pt>
                <c:pt idx="3">
                  <c:v>1.4529166666666673</c:v>
                </c:pt>
              </c:numCache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713728"/>
        <c:axId val="136715648"/>
      </c:scatterChart>
      <c:valAx>
        <c:axId val="1367137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6715648"/>
        <c:crosses val="autoZero"/>
        <c:crossBetween val="midCat"/>
      </c:valAx>
      <c:valAx>
        <c:axId val="136715648"/>
        <c:scaling>
          <c:orientation val="minMax"/>
          <c:max val="3.8"/>
          <c:min val="3.3"/>
        </c:scaling>
        <c:delete val="1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Power (MW)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one"/>
        <c:crossAx val="136713728"/>
        <c:crosses val="autoZero"/>
        <c:crossBetween val="midCat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298450</xdr:colOff>
      <xdr:row>1</xdr:row>
      <xdr:rowOff>10160</xdr:rowOff>
    </xdr:from>
    <xdr:to>
      <xdr:col>71</xdr:col>
      <xdr:colOff>241300</xdr:colOff>
      <xdr:row>33</xdr:row>
      <xdr:rowOff>2540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459740</xdr:colOff>
      <xdr:row>9</xdr:row>
      <xdr:rowOff>74930</xdr:rowOff>
    </xdr:from>
    <xdr:to>
      <xdr:col>8</xdr:col>
      <xdr:colOff>85090</xdr:colOff>
      <xdr:row>23</xdr:row>
      <xdr:rowOff>166370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444500</xdr:colOff>
      <xdr:row>26</xdr:row>
      <xdr:rowOff>31750</xdr:rowOff>
    </xdr:from>
    <xdr:to>
      <xdr:col>8</xdr:col>
      <xdr:colOff>161290</xdr:colOff>
      <xdr:row>42</xdr:row>
      <xdr:rowOff>31750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586740</xdr:colOff>
      <xdr:row>9</xdr:row>
      <xdr:rowOff>158750</xdr:rowOff>
    </xdr:from>
    <xdr:to>
      <xdr:col>21</xdr:col>
      <xdr:colOff>212090</xdr:colOff>
      <xdr:row>24</xdr:row>
      <xdr:rowOff>36830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594360</xdr:colOff>
      <xdr:row>26</xdr:row>
      <xdr:rowOff>180340</xdr:rowOff>
    </xdr:from>
    <xdr:to>
      <xdr:col>21</xdr:col>
      <xdr:colOff>311150</xdr:colOff>
      <xdr:row>42</xdr:row>
      <xdr:rowOff>180340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601980</xdr:colOff>
      <xdr:row>12</xdr:row>
      <xdr:rowOff>158750</xdr:rowOff>
    </xdr:from>
    <xdr:to>
      <xdr:col>35</xdr:col>
      <xdr:colOff>265430</xdr:colOff>
      <xdr:row>27</xdr:row>
      <xdr:rowOff>113030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508000</xdr:colOff>
      <xdr:row>29</xdr:row>
      <xdr:rowOff>146050</xdr:rowOff>
    </xdr:from>
    <xdr:to>
      <xdr:col>35</xdr:col>
      <xdr:colOff>224790</xdr:colOff>
      <xdr:row>45</xdr:row>
      <xdr:rowOff>146050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467360</xdr:colOff>
      <xdr:row>11</xdr:row>
      <xdr:rowOff>46990</xdr:rowOff>
    </xdr:from>
    <xdr:to>
      <xdr:col>50</xdr:col>
      <xdr:colOff>276860</xdr:colOff>
      <xdr:row>26</xdr:row>
      <xdr:rowOff>85090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84</xdr:col>
      <xdr:colOff>312420</xdr:colOff>
      <xdr:row>18</xdr:row>
      <xdr:rowOff>152400</xdr:rowOff>
    </xdr:from>
    <xdr:to>
      <xdr:col>84</xdr:col>
      <xdr:colOff>365760</xdr:colOff>
      <xdr:row>19</xdr:row>
      <xdr:rowOff>15239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42</xdr:col>
      <xdr:colOff>474980</xdr:colOff>
      <xdr:row>28</xdr:row>
      <xdr:rowOff>71120</xdr:rowOff>
    </xdr:from>
    <xdr:to>
      <xdr:col>50</xdr:col>
      <xdr:colOff>170180</xdr:colOff>
      <xdr:row>44</xdr:row>
      <xdr:rowOff>10160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58</xdr:col>
      <xdr:colOff>260350</xdr:colOff>
      <xdr:row>34</xdr:row>
      <xdr:rowOff>95250</xdr:rowOff>
    </xdr:from>
    <xdr:to>
      <xdr:col>71</xdr:col>
      <xdr:colOff>222250</xdr:colOff>
      <xdr:row>60</xdr:row>
      <xdr:rowOff>31750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E76"/>
  <sheetViews>
    <sheetView tabSelected="1" zoomScale="30" zoomScaleNormal="30" workbookViewId="0">
      <selection activeCell="BS74" sqref="BS73:BS74"/>
    </sheetView>
  </sheetViews>
  <sheetFormatPr defaultRowHeight="15" x14ac:dyDescent="0.25"/>
  <cols>
    <col min="61" max="61" width="10.28515625" customWidth="1"/>
  </cols>
  <sheetData>
    <row r="2" spans="1:83" x14ac:dyDescent="0.25">
      <c r="B2" s="15" t="s">
        <v>13</v>
      </c>
      <c r="C2" s="15" t="s">
        <v>14</v>
      </c>
      <c r="D2" s="15" t="s">
        <v>15</v>
      </c>
      <c r="E2" s="15" t="s">
        <v>16</v>
      </c>
      <c r="F2" s="15" t="s">
        <v>7</v>
      </c>
      <c r="G2" s="5"/>
      <c r="H2" s="5"/>
      <c r="I2" s="5"/>
      <c r="J2" s="6" t="s">
        <v>0</v>
      </c>
      <c r="K2" s="6" t="s">
        <v>8</v>
      </c>
      <c r="L2" s="6" t="s">
        <v>8</v>
      </c>
      <c r="M2" s="6" t="s">
        <v>10</v>
      </c>
      <c r="O2" s="15" t="s">
        <v>13</v>
      </c>
      <c r="P2" s="15" t="s">
        <v>14</v>
      </c>
      <c r="Q2" s="15" t="s">
        <v>15</v>
      </c>
      <c r="R2" s="15" t="s">
        <v>16</v>
      </c>
      <c r="S2" s="15" t="s">
        <v>7</v>
      </c>
      <c r="T2" s="21"/>
      <c r="U2" s="21"/>
      <c r="X2" s="6" t="s">
        <v>0</v>
      </c>
      <c r="Y2" s="6" t="s">
        <v>8</v>
      </c>
      <c r="Z2" s="6" t="s">
        <v>8</v>
      </c>
      <c r="AA2" s="6" t="s">
        <v>10</v>
      </c>
      <c r="AC2" s="15" t="s">
        <v>13</v>
      </c>
      <c r="AD2" s="15" t="s">
        <v>14</v>
      </c>
      <c r="AE2" s="15" t="s">
        <v>15</v>
      </c>
      <c r="AF2" s="15" t="s">
        <v>16</v>
      </c>
      <c r="AG2" s="15" t="s">
        <v>7</v>
      </c>
      <c r="AH2" s="21"/>
      <c r="AM2" s="6" t="s">
        <v>0</v>
      </c>
      <c r="AN2" s="6" t="s">
        <v>8</v>
      </c>
      <c r="AO2" s="6" t="s">
        <v>8</v>
      </c>
      <c r="AP2" s="6" t="s">
        <v>10</v>
      </c>
      <c r="AR2" s="15" t="s">
        <v>13</v>
      </c>
      <c r="AS2" s="15" t="s">
        <v>14</v>
      </c>
      <c r="AT2" s="15" t="s">
        <v>15</v>
      </c>
      <c r="AU2" s="15" t="s">
        <v>16</v>
      </c>
      <c r="AV2" s="15" t="s">
        <v>7</v>
      </c>
      <c r="AW2" s="21"/>
      <c r="BA2" s="6" t="s">
        <v>0</v>
      </c>
      <c r="BB2" s="6" t="s">
        <v>8</v>
      </c>
      <c r="BC2" s="6" t="s">
        <v>8</v>
      </c>
      <c r="BD2" s="6" t="s">
        <v>10</v>
      </c>
    </row>
    <row r="3" spans="1:83" x14ac:dyDescent="0.25">
      <c r="B3" s="15">
        <v>64.358261904761903</v>
      </c>
      <c r="C3" s="15">
        <v>4.4463680272108848</v>
      </c>
      <c r="D3" s="15">
        <v>341.32198639455771</v>
      </c>
      <c r="E3" s="15">
        <v>0.69178571428571434</v>
      </c>
      <c r="F3" s="15">
        <v>49.428181744557818</v>
      </c>
      <c r="G3" s="5"/>
      <c r="H3" s="5"/>
      <c r="I3" s="5"/>
      <c r="J3" s="6" t="s">
        <v>1</v>
      </c>
      <c r="K3" s="6" t="s">
        <v>5</v>
      </c>
      <c r="L3" s="6" t="s">
        <v>4</v>
      </c>
      <c r="M3" s="6" t="s">
        <v>7</v>
      </c>
      <c r="O3" s="15">
        <v>70.197577976190473</v>
      </c>
      <c r="P3" s="15">
        <v>8.5979892857142879</v>
      </c>
      <c r="Q3" s="15">
        <v>378.56083333333333</v>
      </c>
      <c r="R3" s="15">
        <v>0.81976785714285705</v>
      </c>
      <c r="S3" s="15">
        <v>52.906677045238084</v>
      </c>
      <c r="T3" s="21"/>
      <c r="U3" s="21"/>
      <c r="W3" s="4"/>
      <c r="X3" s="6" t="s">
        <v>1</v>
      </c>
      <c r="Y3" s="6" t="s">
        <v>5</v>
      </c>
      <c r="Z3" s="6" t="s">
        <v>4</v>
      </c>
      <c r="AA3" s="6" t="s">
        <v>7</v>
      </c>
      <c r="AC3" s="15">
        <v>83.430757575757582</v>
      </c>
      <c r="AD3" s="15">
        <v>25.022951515151519</v>
      </c>
      <c r="AE3" s="15">
        <v>493.9421287878788</v>
      </c>
      <c r="AF3" s="15">
        <v>1.1793257575757572</v>
      </c>
      <c r="AG3" s="15">
        <v>58.461308662121205</v>
      </c>
      <c r="AH3" s="22"/>
      <c r="AM3" s="6" t="s">
        <v>1</v>
      </c>
      <c r="AN3" s="6" t="s">
        <v>5</v>
      </c>
      <c r="AO3" s="6" t="s">
        <v>4</v>
      </c>
      <c r="AP3" s="6" t="s">
        <v>7</v>
      </c>
      <c r="AQ3" s="5"/>
      <c r="AR3" s="15">
        <v>86.071564153439155</v>
      </c>
      <c r="AS3" s="15">
        <v>40.682916666666671</v>
      </c>
      <c r="AT3" s="15">
        <v>580.20503306878311</v>
      </c>
      <c r="AU3" s="15">
        <v>1.3403326719576718</v>
      </c>
      <c r="AV3" s="15">
        <v>56.748920275132264</v>
      </c>
      <c r="AW3" s="22"/>
      <c r="BA3" s="6" t="s">
        <v>1</v>
      </c>
      <c r="BB3" s="6" t="s">
        <v>5</v>
      </c>
      <c r="BC3" s="6" t="s">
        <v>4</v>
      </c>
      <c r="BD3" s="6" t="s">
        <v>7</v>
      </c>
    </row>
    <row r="4" spans="1:83" x14ac:dyDescent="0.25">
      <c r="B4" s="15">
        <v>68</v>
      </c>
      <c r="C4" s="15">
        <v>4.4832777777777775</v>
      </c>
      <c r="D4" s="15">
        <v>350.1393333333333</v>
      </c>
      <c r="E4" s="15">
        <v>0.73178888888888904</v>
      </c>
      <c r="F4" s="15">
        <v>51.019283705555551</v>
      </c>
      <c r="G4" s="5"/>
      <c r="H4" s="5"/>
      <c r="I4" s="5"/>
      <c r="J4" s="6" t="s">
        <v>2</v>
      </c>
      <c r="K4" s="6" t="s">
        <v>6</v>
      </c>
      <c r="L4" s="6" t="s">
        <v>9</v>
      </c>
      <c r="M4" s="6" t="s">
        <v>2</v>
      </c>
      <c r="O4" s="15">
        <v>72.000343434343435</v>
      </c>
      <c r="P4" s="15">
        <v>8.6266818181818188</v>
      </c>
      <c r="Q4" s="15">
        <v>382.72507575757578</v>
      </c>
      <c r="R4" s="15">
        <v>0.82114646464646457</v>
      </c>
      <c r="S4" s="15">
        <v>52.407425893939383</v>
      </c>
      <c r="T4" s="21"/>
      <c r="U4" s="21"/>
      <c r="W4" s="4"/>
      <c r="X4" s="6" t="s">
        <v>2</v>
      </c>
      <c r="Y4" s="6" t="s">
        <v>6</v>
      </c>
      <c r="Z4" s="6" t="s">
        <v>9</v>
      </c>
      <c r="AA4" s="6" t="s">
        <v>2</v>
      </c>
      <c r="AC4" s="15">
        <v>85.371175454545465</v>
      </c>
      <c r="AD4" s="15">
        <v>25.04475840909091</v>
      </c>
      <c r="AE4" s="15">
        <v>499.31471704545447</v>
      </c>
      <c r="AF4" s="15">
        <v>1.1899999999999997</v>
      </c>
      <c r="AG4" s="15">
        <v>58.373015873636362</v>
      </c>
      <c r="AH4" s="22"/>
      <c r="AM4" s="6" t="s">
        <v>2</v>
      </c>
      <c r="AN4" s="6" t="s">
        <v>6</v>
      </c>
      <c r="AO4" s="6" t="s">
        <v>9</v>
      </c>
      <c r="AP4" s="6" t="s">
        <v>2</v>
      </c>
      <c r="AQ4" s="5"/>
      <c r="AR4" s="15">
        <v>90.096366666666654</v>
      </c>
      <c r="AS4" s="15">
        <v>40.665814285714291</v>
      </c>
      <c r="AT4" s="15">
        <v>594.33661904761902</v>
      </c>
      <c r="AU4" s="15">
        <v>1.3948380952380954</v>
      </c>
      <c r="AV4" s="15">
        <v>57.656300890476182</v>
      </c>
      <c r="AW4" s="22"/>
      <c r="BA4" s="6" t="s">
        <v>2</v>
      </c>
      <c r="BB4" s="6" t="s">
        <v>6</v>
      </c>
      <c r="BC4" s="6" t="s">
        <v>9</v>
      </c>
      <c r="BD4" s="6" t="s">
        <v>2</v>
      </c>
    </row>
    <row r="5" spans="1:83" s="1" customFormat="1" x14ac:dyDescent="0.25">
      <c r="A5"/>
      <c r="B5" s="15">
        <v>70.100446428571416</v>
      </c>
      <c r="C5" s="15">
        <v>4.4569464285714275</v>
      </c>
      <c r="D5" s="15">
        <v>355.44584478021977</v>
      </c>
      <c r="E5" s="15">
        <v>0.75483195970695971</v>
      </c>
      <c r="F5" s="15">
        <v>51.839199801968874</v>
      </c>
      <c r="G5" s="5"/>
      <c r="H5" s="5"/>
      <c r="I5" s="5"/>
      <c r="J5" s="20">
        <v>64</v>
      </c>
      <c r="K5" s="18">
        <f xml:space="preserve"> -0.000032544080061*J5^3 + 0.0060152311447*J5^2 - 0.35680867695*J5 + 7.4153820501</f>
        <v>0.68677817048041234</v>
      </c>
      <c r="L5" s="9">
        <f t="shared" ref="L5:L29" si="0" xml:space="preserve"> 0.00054369805471*J5^3 - 0.1450011914*J5^2 + 14.529969481*J5 - 138.17042825</f>
        <v>340.34992141349824</v>
      </c>
      <c r="M5" s="10">
        <f>55000*1341.1*K5/(L5*62.4*48)</f>
        <v>49.692271887898769</v>
      </c>
      <c r="N5"/>
      <c r="O5" s="15">
        <v>75.087194727891159</v>
      </c>
      <c r="P5" s="15">
        <v>8.5520314625850329</v>
      </c>
      <c r="Q5" s="15">
        <v>388.92406249999993</v>
      </c>
      <c r="R5" s="15">
        <v>0.85768367346938768</v>
      </c>
      <c r="S5" s="15">
        <v>53.890567900935359</v>
      </c>
      <c r="T5" s="21"/>
      <c r="U5" s="21"/>
      <c r="W5" s="4"/>
      <c r="X5" s="20">
        <v>70</v>
      </c>
      <c r="Y5" s="18">
        <f xml:space="preserve"> -0.00028811112368*X5^3 + 0.064612033136*X5^2 - 4.8168129873*X5 + 120.22061489</f>
        <v>0.82055272316002004</v>
      </c>
      <c r="Z5" s="20">
        <f xml:space="preserve"> -0.0058404645383*X5^3 + 1.3176592861*X5^2 - 96.755781814*X5 + 2697.9805753</f>
        <v>378.32701357309907</v>
      </c>
      <c r="AA5" s="10">
        <f>55000*1341.1*Y5/(Z5*62.4*48)</f>
        <v>53.411793817771688</v>
      </c>
      <c r="AB5"/>
      <c r="AC5" s="15">
        <v>87.200716666666679</v>
      </c>
      <c r="AD5" s="15">
        <v>25.051862500000002</v>
      </c>
      <c r="AE5" s="15">
        <v>503.82397916666667</v>
      </c>
      <c r="AF5" s="15">
        <v>1.1909333333333332</v>
      </c>
      <c r="AG5" s="15">
        <v>57.918607924999989</v>
      </c>
      <c r="AM5" s="20">
        <v>83</v>
      </c>
      <c r="AN5" s="18">
        <f xml:space="preserve"> 0.000038526299153*AM5^4 - 0.013793230807*AM5^3 + 1.8493479913*AM5^2 - 110.05055016*AM5 + 2453.615252</f>
        <v>1.1813094886933868</v>
      </c>
      <c r="AO5" s="9">
        <f xml:space="preserve"> 0.0011215285337*AM5^4 - 0.39817584085*AM5^3 + 52.929526709*AM5^2 - 3119.7107125*AM5 + 69243.159909</f>
        <v>492.77192069594457</v>
      </c>
      <c r="AP5" s="7">
        <f>55000*1341.1*AN5/(AO5*62.4*48)</f>
        <v>59.035842385685299</v>
      </c>
      <c r="AQ5" s="5"/>
      <c r="AR5" s="15">
        <v>91.902161616161635</v>
      </c>
      <c r="AS5" s="15">
        <v>40.687631313131327</v>
      </c>
      <c r="AT5" s="15">
        <v>599.63843434343437</v>
      </c>
      <c r="AU5" s="15">
        <v>1.4201868686868691</v>
      </c>
      <c r="AV5" s="15">
        <v>58.184483459595974</v>
      </c>
      <c r="AW5" s="22"/>
      <c r="AZ5"/>
      <c r="BA5" s="20">
        <v>86</v>
      </c>
      <c r="BB5" s="18">
        <f xml:space="preserve"> -0.000055345125711*BA5^4 + 0.020382869318*BA5^3 - 2.812678615*BA5^2 + 172.37223723*BA5 - 3957.3264985</f>
        <v>1.3376556555290335</v>
      </c>
      <c r="BC5" s="9">
        <f xml:space="preserve"> -0.0048388412809*BA5^4 + 1.7865899031*BA5^3 - 247.1818549*BA5^2 + 15191.337223*BA5 - 349400.87223</f>
        <v>579.79095405864064</v>
      </c>
      <c r="BD5" s="7">
        <f>55000*1341.1*BB5/(BC5*62.4*48)</f>
        <v>56.816034651775354</v>
      </c>
      <c r="BE5"/>
      <c r="BK5"/>
      <c r="BL5"/>
      <c r="BM5"/>
      <c r="BN5"/>
      <c r="BO5"/>
      <c r="BP5"/>
      <c r="BQ5"/>
      <c r="BR5"/>
      <c r="BS5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x14ac:dyDescent="0.25">
      <c r="B6" s="15">
        <v>72.907250000000005</v>
      </c>
      <c r="C6" s="15">
        <v>4.4984999999999999</v>
      </c>
      <c r="D6" s="15">
        <v>360.91812500000003</v>
      </c>
      <c r="E6" s="15">
        <v>0.76100000000000001</v>
      </c>
      <c r="F6" s="15">
        <v>51.480675625000003</v>
      </c>
      <c r="G6" s="5"/>
      <c r="H6" s="5"/>
      <c r="I6" s="5"/>
      <c r="J6" s="20">
        <v>64.5</v>
      </c>
      <c r="K6" s="18">
        <f t="shared" ref="K6:K29" si="1" xml:space="preserve"> -0.000032544080061*J6^3 + 0.0060152311447*J6^2 - 0.35680867695*J6 + 7.4153820501</f>
        <v>0.69333542130466697</v>
      </c>
      <c r="L6" s="9">
        <f t="shared" si="0"/>
        <v>341.66522592356944</v>
      </c>
      <c r="M6" s="10">
        <f t="shared" ref="M6:M29" si="2">55000*1341.1*K6/(L6*62.4*48)</f>
        <v>49.973599705776643</v>
      </c>
      <c r="O6" s="15">
        <v>76.000253488372124</v>
      </c>
      <c r="P6" s="15">
        <v>8.640563777307964</v>
      </c>
      <c r="Q6" s="15">
        <v>391.37923678646933</v>
      </c>
      <c r="R6" s="15">
        <v>0.86832096546863946</v>
      </c>
      <c r="S6" s="15">
        <v>54.219061176638462</v>
      </c>
      <c r="T6" s="21"/>
      <c r="U6" s="21"/>
      <c r="W6" s="4"/>
      <c r="X6" s="20">
        <v>70.5</v>
      </c>
      <c r="Y6" s="18">
        <f t="shared" ref="Y6:Y25" si="3" xml:space="preserve"> -0.00028811112368*X6^3 + 0.064612033136*X6^2 - 4.8168129873*X6 + 120.22061489</f>
        <v>0.81836295038239371</v>
      </c>
      <c r="Z6" s="20">
        <f t="shared" ref="Z6:Z25" si="4" xml:space="preserve"> -0.0058404645383*X6^3 + 1.3176592861*X6^2 - 96.755781814*X6 + 2697.9805753</f>
        <v>379.27991871179256</v>
      </c>
      <c r="AA6" s="10">
        <f t="shared" ref="AA6:AA25" si="5">55000*1341.1*Y6/(Z6*62.4*48)</f>
        <v>53.135422126782345</v>
      </c>
      <c r="AC6" s="15">
        <v>88.900999999999996</v>
      </c>
      <c r="AD6" s="15">
        <v>25.066970238095234</v>
      </c>
      <c r="AE6" s="15">
        <v>509.17247023809523</v>
      </c>
      <c r="AF6" s="15">
        <v>1.2302202380952385</v>
      </c>
      <c r="AG6" s="15">
        <v>59.235821172619062</v>
      </c>
      <c r="AH6" s="22"/>
      <c r="AM6" s="20">
        <v>83.5</v>
      </c>
      <c r="AN6" s="18">
        <f t="shared" ref="AN6:AN55" si="6" xml:space="preserve"> 0.000038526299153*AM6^4 - 0.013793230807*AM6^3 + 1.8493479913*AM6^2 - 110.05055016*AM6 + 2453.615252</f>
        <v>1.1789381578951179</v>
      </c>
      <c r="AO6" s="9">
        <f t="shared" ref="AO6:AO55" si="7" xml:space="preserve"> 0.0011215285337*AM6^4 - 0.39817584085*AM6^3 + 52.929526709*AM6^2 - 3119.7107125*AM6 + 69243.159909</f>
        <v>494.10019350382208</v>
      </c>
      <c r="AP6" s="7">
        <f t="shared" ref="AP6:AP55" si="8">55000*1341.1*AN6/(AO6*62.4*48)</f>
        <v>58.758949852216567</v>
      </c>
      <c r="AQ6" s="5"/>
      <c r="AR6" s="15">
        <v>94</v>
      </c>
      <c r="AS6" s="15">
        <v>40.708158333333344</v>
      </c>
      <c r="AT6" s="15">
        <v>606.8613333333335</v>
      </c>
      <c r="AU6" s="15">
        <v>1.4529166666666673</v>
      </c>
      <c r="AV6" s="15">
        <v>58.886154375000004</v>
      </c>
      <c r="AW6" s="22"/>
      <c r="BA6" s="20">
        <v>86.5</v>
      </c>
      <c r="BB6" s="18">
        <f t="shared" ref="BB6:BB30" si="9" xml:space="preserve"> -0.000055345125711*BA6^4 + 0.020382869318*BA6^3 - 2.812678615*BA6^2 + 172.37223723*BA6 - 3957.3264985</f>
        <v>1.3534581877597702</v>
      </c>
      <c r="BC6" s="9">
        <f t="shared" ref="BC6:BC30" si="10" xml:space="preserve"> -0.0048388412809*BA6^4 + 1.7865899031*BA6^3 - 247.1818549*BA6^2 + 15191.337223*BA6 - 349400.87223</f>
        <v>582.47280061163474</v>
      </c>
      <c r="BD6" s="7">
        <f t="shared" ref="BD6:BD30" si="11">55000*1341.1*BB6/(BC6*62.4*48)</f>
        <v>57.222551471566753</v>
      </c>
    </row>
    <row r="7" spans="1:83" x14ac:dyDescent="0.25">
      <c r="B7" s="15">
        <v>75.099999999999994</v>
      </c>
      <c r="C7" s="15">
        <v>4.4453485714285721</v>
      </c>
      <c r="D7" s="15">
        <v>365.57678571428579</v>
      </c>
      <c r="E7" s="15">
        <v>0.76116857142857142</v>
      </c>
      <c r="F7" s="15">
        <v>50.832817528571425</v>
      </c>
      <c r="G7" s="5"/>
      <c r="H7" s="5"/>
      <c r="I7" s="5"/>
      <c r="J7" s="20">
        <v>65</v>
      </c>
      <c r="K7" s="18">
        <f t="shared" si="1"/>
        <v>0.69975164795537381</v>
      </c>
      <c r="L7" s="9">
        <f t="shared" si="0"/>
        <v>342.96063262473371</v>
      </c>
      <c r="M7" s="10">
        <f t="shared" si="2"/>
        <v>50.245559115950094</v>
      </c>
      <c r="O7" s="15">
        <v>77.098589285714297</v>
      </c>
      <c r="P7" s="15">
        <v>8.6393571428571434</v>
      </c>
      <c r="Q7" s="15">
        <v>394.50443452380949</v>
      </c>
      <c r="R7" s="15">
        <v>0.87835833333333324</v>
      </c>
      <c r="S7" s="15">
        <v>54.417230894047634</v>
      </c>
      <c r="T7" s="21"/>
      <c r="U7" s="21"/>
      <c r="W7" s="4"/>
      <c r="X7" s="20">
        <v>71</v>
      </c>
      <c r="Y7" s="18">
        <f t="shared" si="3"/>
        <v>0.81801144284351324</v>
      </c>
      <c r="Z7" s="20">
        <f t="shared" si="4"/>
        <v>380.27402436860939</v>
      </c>
      <c r="AA7" s="10">
        <f t="shared" si="5"/>
        <v>52.97375310092314</v>
      </c>
      <c r="AC7" s="15">
        <v>90.094871739130426</v>
      </c>
      <c r="AD7" s="15">
        <v>25.150293236714965</v>
      </c>
      <c r="AE7" s="15">
        <v>512.15554347826082</v>
      </c>
      <c r="AF7" s="15">
        <v>1.2277794685990333</v>
      </c>
      <c r="AG7" s="15">
        <v>58.784279458695657</v>
      </c>
      <c r="AH7" s="22"/>
      <c r="AM7" s="20">
        <v>84</v>
      </c>
      <c r="AN7" s="18">
        <f t="shared" si="6"/>
        <v>1.179488447768108</v>
      </c>
      <c r="AO7" s="9">
        <f t="shared" si="7"/>
        <v>495.48057774805056</v>
      </c>
      <c r="AP7" s="7">
        <f t="shared" si="8"/>
        <v>58.622600691993988</v>
      </c>
      <c r="AQ7" s="5"/>
      <c r="AR7" s="15">
        <v>96.099999999999966</v>
      </c>
      <c r="AS7" s="15">
        <v>40.711483333333312</v>
      </c>
      <c r="AT7" s="15">
        <v>614.92264583333338</v>
      </c>
      <c r="AU7" s="15">
        <v>1.5003750000000007</v>
      </c>
      <c r="AV7" s="15">
        <v>60.067066337500009</v>
      </c>
      <c r="AW7" s="22"/>
      <c r="BA7" s="20">
        <v>87</v>
      </c>
      <c r="BB7" s="18">
        <f t="shared" si="9"/>
        <v>1.365273587808133</v>
      </c>
      <c r="BC7" s="9">
        <f t="shared" si="10"/>
        <v>584.75689426448662</v>
      </c>
      <c r="BD7" s="7">
        <f t="shared" si="11"/>
        <v>57.496626316731493</v>
      </c>
    </row>
    <row r="8" spans="1:83" x14ac:dyDescent="0.25">
      <c r="B8" s="5" t="s">
        <v>17</v>
      </c>
      <c r="C8" s="29">
        <f>AVERAGE(C3:C7)</f>
        <v>4.4660881609977325</v>
      </c>
      <c r="D8" s="5"/>
      <c r="E8" s="5"/>
      <c r="F8" s="5"/>
      <c r="G8" s="5"/>
      <c r="H8" s="5"/>
      <c r="I8" s="5"/>
      <c r="J8" s="20">
        <v>65.5</v>
      </c>
      <c r="K8" s="18">
        <f t="shared" si="1"/>
        <v>0.70600244237247622</v>
      </c>
      <c r="L8" s="9">
        <f t="shared" si="0"/>
        <v>344.23654929053237</v>
      </c>
      <c r="M8" s="10">
        <f t="shared" si="2"/>
        <v>50.50649709047849</v>
      </c>
      <c r="O8" s="15">
        <v>80.100000000000009</v>
      </c>
      <c r="P8" s="15">
        <v>8.6383333333333336</v>
      </c>
      <c r="Q8" s="15">
        <v>400.33883333333324</v>
      </c>
      <c r="R8" s="15">
        <v>0.87874999999999981</v>
      </c>
      <c r="S8" s="15">
        <v>53.683726441666671</v>
      </c>
      <c r="T8" s="21"/>
      <c r="U8" s="21"/>
      <c r="W8" s="4"/>
      <c r="X8" s="20">
        <v>71.5</v>
      </c>
      <c r="Y8" s="18">
        <f t="shared" si="3"/>
        <v>0.81928211720078536</v>
      </c>
      <c r="Z8" s="20">
        <f t="shared" si="4"/>
        <v>381.30495019514638</v>
      </c>
      <c r="AA8" s="10">
        <f t="shared" si="5"/>
        <v>52.912594481125389</v>
      </c>
      <c r="AC8" s="15">
        <v>91.20351058201058</v>
      </c>
      <c r="AD8" s="15">
        <v>25.070146825396819</v>
      </c>
      <c r="AE8" s="15">
        <v>513.72706349206339</v>
      </c>
      <c r="AF8" s="15">
        <v>1.2238849206349212</v>
      </c>
      <c r="AG8" s="15">
        <v>58.404292080687824</v>
      </c>
      <c r="AH8" s="22"/>
      <c r="AM8" s="20">
        <v>84.5</v>
      </c>
      <c r="AN8" s="18">
        <f t="shared" si="6"/>
        <v>1.1822951678636855</v>
      </c>
      <c r="AO8" s="9">
        <f t="shared" si="7"/>
        <v>496.89622559216514</v>
      </c>
      <c r="AP8" s="7">
        <f t="shared" si="8"/>
        <v>58.594687401352743</v>
      </c>
      <c r="AQ8" s="5"/>
      <c r="AR8" s="15">
        <v>96.99906</v>
      </c>
      <c r="AS8" s="15">
        <v>40.704719999999995</v>
      </c>
      <c r="AT8" s="15">
        <v>618.08619999999996</v>
      </c>
      <c r="AU8" s="15">
        <v>1.5228000000000002</v>
      </c>
      <c r="AV8" s="15">
        <v>60.660943160000002</v>
      </c>
      <c r="AW8" s="5"/>
      <c r="BA8" s="20">
        <v>87.5</v>
      </c>
      <c r="BB8" s="18">
        <f t="shared" si="9"/>
        <v>1.3739854386972183</v>
      </c>
      <c r="BC8" s="9">
        <f t="shared" si="10"/>
        <v>586.72386900160927</v>
      </c>
      <c r="BD8" s="7">
        <f t="shared" si="11"/>
        <v>57.669528228352348</v>
      </c>
      <c r="BT8" s="5"/>
      <c r="BU8" s="5"/>
      <c r="BV8" s="5"/>
      <c r="BW8" s="5"/>
      <c r="BX8" s="5"/>
      <c r="BY8" s="5"/>
      <c r="BZ8" s="5"/>
      <c r="CA8" s="5"/>
    </row>
    <row r="9" spans="1:83" x14ac:dyDescent="0.25">
      <c r="B9" s="5"/>
      <c r="C9" s="5"/>
      <c r="D9" s="5"/>
      <c r="E9" s="5"/>
      <c r="F9" s="5"/>
      <c r="G9" s="5"/>
      <c r="H9" s="5"/>
      <c r="I9" s="5"/>
      <c r="J9" s="20">
        <v>66</v>
      </c>
      <c r="K9" s="18">
        <f t="shared" si="1"/>
        <v>0.71206339649594597</v>
      </c>
      <c r="L9" s="9">
        <f t="shared" si="0"/>
        <v>345.49338369450618</v>
      </c>
      <c r="M9" s="10">
        <f t="shared" si="2"/>
        <v>50.754780222160626</v>
      </c>
      <c r="O9" s="21" t="s">
        <v>18</v>
      </c>
      <c r="P9" s="26">
        <f>AVERAGE(P3:P8)</f>
        <v>8.615826136663264</v>
      </c>
      <c r="Q9" s="21"/>
      <c r="R9" s="21"/>
      <c r="S9" s="21"/>
      <c r="T9" s="21"/>
      <c r="U9" s="21"/>
      <c r="W9" s="4"/>
      <c r="X9" s="20">
        <v>72</v>
      </c>
      <c r="Y9" s="18">
        <f t="shared" si="3"/>
        <v>0.82195889011138945</v>
      </c>
      <c r="Z9" s="20">
        <f t="shared" si="4"/>
        <v>382.36831584300216</v>
      </c>
      <c r="AA9" s="10">
        <f t="shared" si="5"/>
        <v>52.937840830933617</v>
      </c>
      <c r="AC9" s="15">
        <v>92.993450757575758</v>
      </c>
      <c r="AD9" s="15">
        <v>25.11936958874459</v>
      </c>
      <c r="AE9" s="15">
        <v>518.49454545454546</v>
      </c>
      <c r="AF9" s="15">
        <v>1.2123463203463209</v>
      </c>
      <c r="AG9" s="15">
        <v>57.319779299242434</v>
      </c>
      <c r="AH9" s="22"/>
      <c r="AM9" s="20">
        <v>85</v>
      </c>
      <c r="AN9" s="18">
        <f t="shared" si="6"/>
        <v>1.1867509171956954</v>
      </c>
      <c r="AO9" s="9">
        <f t="shared" si="7"/>
        <v>498.33197149234184</v>
      </c>
      <c r="AP9" s="7">
        <f t="shared" si="8"/>
        <v>58.646061286207839</v>
      </c>
      <c r="AQ9" s="5"/>
      <c r="AR9" s="15">
        <v>98.133282051282066</v>
      </c>
      <c r="AS9" s="15">
        <v>40.69679729344729</v>
      </c>
      <c r="AT9" s="15">
        <v>620.64647150997166</v>
      </c>
      <c r="AU9" s="15">
        <v>1.5203659544159542</v>
      </c>
      <c r="AV9" s="15">
        <v>60.327169220085501</v>
      </c>
      <c r="AW9" s="5"/>
      <c r="BA9" s="20">
        <v>88</v>
      </c>
      <c r="BB9" s="18">
        <f t="shared" si="9"/>
        <v>1.3803943057559991</v>
      </c>
      <c r="BC9" s="9">
        <f t="shared" si="10"/>
        <v>588.44710054493044</v>
      </c>
      <c r="BD9" s="7">
        <f t="shared" si="11"/>
        <v>57.768854604628608</v>
      </c>
      <c r="BT9" s="5"/>
      <c r="BU9" s="5"/>
      <c r="BV9" s="5"/>
      <c r="BW9" s="5"/>
      <c r="BX9" s="5"/>
      <c r="BY9" s="5"/>
      <c r="BZ9" s="5"/>
      <c r="CA9" s="5"/>
    </row>
    <row r="10" spans="1:83" x14ac:dyDescent="0.25">
      <c r="B10" s="5"/>
      <c r="C10" s="5"/>
      <c r="D10" s="5"/>
      <c r="E10" s="5"/>
      <c r="F10" s="5"/>
      <c r="G10" s="5"/>
      <c r="H10" s="5"/>
      <c r="I10" s="5"/>
      <c r="J10" s="20">
        <v>66.5</v>
      </c>
      <c r="K10" s="18">
        <f t="shared" si="1"/>
        <v>0.71791010226571572</v>
      </c>
      <c r="L10" s="9">
        <f t="shared" si="0"/>
        <v>346.7315436101963</v>
      </c>
      <c r="M10" s="10">
        <f t="shared" si="2"/>
        <v>50.988793594085521</v>
      </c>
      <c r="O10" s="21"/>
      <c r="P10" s="21"/>
      <c r="Q10" s="21"/>
      <c r="R10" s="21"/>
      <c r="S10" s="21"/>
      <c r="T10" s="21"/>
      <c r="U10" s="21"/>
      <c r="W10" s="4"/>
      <c r="X10" s="20">
        <v>72.5</v>
      </c>
      <c r="Y10" s="18">
        <f t="shared" si="3"/>
        <v>0.82582567823250486</v>
      </c>
      <c r="Z10" s="20">
        <f t="shared" si="4"/>
        <v>383.45974096377086</v>
      </c>
      <c r="AA10" s="10">
        <f t="shared" si="5"/>
        <v>53.035495788785489</v>
      </c>
      <c r="AC10" s="15">
        <v>95</v>
      </c>
      <c r="AD10" s="15">
        <v>25.134</v>
      </c>
      <c r="AE10" s="15">
        <v>522.74624999999992</v>
      </c>
      <c r="AF10" s="15">
        <v>1.1981249999999999</v>
      </c>
      <c r="AG10" s="15">
        <v>56.210828875000004</v>
      </c>
      <c r="AH10" s="22"/>
      <c r="AM10" s="20">
        <v>85.5</v>
      </c>
      <c r="AN10" s="18">
        <f t="shared" si="6"/>
        <v>1.1923060842113955</v>
      </c>
      <c r="AO10" s="9">
        <f t="shared" si="7"/>
        <v>499.77433219757222</v>
      </c>
      <c r="AP10" s="7">
        <f t="shared" si="8"/>
        <v>58.75053659122937</v>
      </c>
      <c r="AQ10" s="5"/>
      <c r="AR10" s="5" t="s">
        <v>18</v>
      </c>
      <c r="AS10" s="28">
        <f>AVERAGE(AS3:AS9)</f>
        <v>40.693931603660886</v>
      </c>
      <c r="AT10" s="5"/>
      <c r="AU10" s="5"/>
      <c r="AV10" s="5"/>
      <c r="AW10" s="5"/>
      <c r="BA10" s="20">
        <v>88.5</v>
      </c>
      <c r="BB10" s="18">
        <f t="shared" si="9"/>
        <v>1.3852177366338765</v>
      </c>
      <c r="BC10" s="9">
        <f t="shared" si="10"/>
        <v>589.9927063541254</v>
      </c>
      <c r="BD10" s="7">
        <f t="shared" si="11"/>
        <v>57.818846860828039</v>
      </c>
      <c r="BT10" s="5"/>
      <c r="BU10" s="5"/>
      <c r="BV10" s="5"/>
      <c r="BW10" s="5"/>
      <c r="BX10" s="5"/>
      <c r="BY10" s="5"/>
      <c r="BZ10" s="5"/>
      <c r="CA10" s="5"/>
    </row>
    <row r="11" spans="1:83" x14ac:dyDescent="0.25">
      <c r="B11" s="5"/>
      <c r="C11" s="5"/>
      <c r="D11" s="5"/>
      <c r="E11" s="5"/>
      <c r="F11" s="5"/>
      <c r="G11" s="5"/>
      <c r="H11" s="5"/>
      <c r="I11" s="5"/>
      <c r="J11" s="20">
        <v>67</v>
      </c>
      <c r="K11" s="18">
        <f t="shared" si="1"/>
        <v>0.72351815162175015</v>
      </c>
      <c r="L11" s="9">
        <f t="shared" si="0"/>
        <v>347.95143681114371</v>
      </c>
      <c r="M11" s="10">
        <f t="shared" si="2"/>
        <v>51.206939727168169</v>
      </c>
      <c r="P11" s="19"/>
      <c r="Q11" s="19"/>
      <c r="R11" s="19"/>
      <c r="S11" s="19"/>
      <c r="T11" s="19"/>
      <c r="U11" s="21"/>
      <c r="V11" s="21"/>
      <c r="W11" s="4"/>
      <c r="X11" s="20">
        <v>73</v>
      </c>
      <c r="Y11" s="18">
        <f t="shared" si="3"/>
        <v>0.83066639822148147</v>
      </c>
      <c r="Z11" s="20">
        <f t="shared" si="4"/>
        <v>384.57484520904927</v>
      </c>
      <c r="AA11" s="10">
        <f t="shared" si="5"/>
        <v>53.191690619938214</v>
      </c>
      <c r="AC11" s="22" t="s">
        <v>18</v>
      </c>
      <c r="AD11" s="25">
        <f>AVERAGE(AD3:AD10)</f>
        <v>25.082544039149255</v>
      </c>
      <c r="AE11" s="22"/>
      <c r="AF11" s="22"/>
      <c r="AG11" s="22"/>
      <c r="AH11" s="22"/>
      <c r="AM11" s="20">
        <v>86</v>
      </c>
      <c r="AN11" s="18">
        <f t="shared" si="6"/>
        <v>1.1984688468169225</v>
      </c>
      <c r="AO11" s="9">
        <f t="shared" si="7"/>
        <v>501.2115067498089</v>
      </c>
      <c r="AP11" s="7">
        <f t="shared" si="8"/>
        <v>58.884872824648625</v>
      </c>
      <c r="AQ11" s="5"/>
      <c r="AR11" s="5"/>
      <c r="AS11" s="5"/>
      <c r="AT11" s="5"/>
      <c r="AU11" s="5"/>
      <c r="AV11" s="5"/>
      <c r="AW11" s="5"/>
      <c r="BA11" s="20">
        <v>89</v>
      </c>
      <c r="BB11" s="18">
        <f t="shared" si="9"/>
        <v>1.3890902612861282</v>
      </c>
      <c r="BC11" s="9">
        <f t="shared" si="10"/>
        <v>591.41954562778119</v>
      </c>
      <c r="BD11" s="7">
        <f t="shared" si="11"/>
        <v>57.840603838537135</v>
      </c>
      <c r="BT11" s="5"/>
      <c r="BU11" s="5"/>
      <c r="BV11" s="5"/>
      <c r="BW11" s="5"/>
      <c r="BX11" s="5"/>
      <c r="BY11" s="5"/>
      <c r="BZ11" s="5"/>
      <c r="CA11" s="5"/>
    </row>
    <row r="12" spans="1:83" x14ac:dyDescent="0.25">
      <c r="C12" s="5"/>
      <c r="D12" s="5"/>
      <c r="E12" s="5"/>
      <c r="F12" s="5"/>
      <c r="G12" s="5"/>
      <c r="H12" s="5"/>
      <c r="I12" s="5"/>
      <c r="J12" s="20">
        <v>67.5</v>
      </c>
      <c r="K12" s="18">
        <f t="shared" si="1"/>
        <v>0.72886313650401391</v>
      </c>
      <c r="L12" s="9">
        <f t="shared" si="0"/>
        <v>349.15347107088962</v>
      </c>
      <c r="M12" s="10">
        <f t="shared" si="2"/>
        <v>51.407637601757187</v>
      </c>
      <c r="P12" s="19"/>
      <c r="Q12" s="19"/>
      <c r="R12" s="19"/>
      <c r="S12" s="19"/>
      <c r="T12" s="19"/>
      <c r="U12" s="21"/>
      <c r="V12" s="21"/>
      <c r="W12" s="4"/>
      <c r="X12" s="20">
        <v>73.5</v>
      </c>
      <c r="Y12" s="18">
        <f t="shared" si="3"/>
        <v>0.83626496673538497</v>
      </c>
      <c r="Z12" s="20">
        <f t="shared" si="4"/>
        <v>385.70924823043333</v>
      </c>
      <c r="AA12" s="10">
        <f t="shared" si="5"/>
        <v>53.392699155319463</v>
      </c>
      <c r="AC12" s="22"/>
      <c r="AD12" s="22"/>
      <c r="AE12" s="22"/>
      <c r="AF12" s="22"/>
      <c r="AG12" s="22"/>
      <c r="AH12" s="22"/>
      <c r="AM12" s="20">
        <v>86.5</v>
      </c>
      <c r="AN12" s="18">
        <f t="shared" si="6"/>
        <v>1.2048051723627395</v>
      </c>
      <c r="AO12" s="9">
        <f t="shared" si="7"/>
        <v>502.63337648387824</v>
      </c>
      <c r="AP12" s="7">
        <f t="shared" si="8"/>
        <v>59.028741554443172</v>
      </c>
      <c r="AQ12" s="5"/>
      <c r="AR12" s="5"/>
      <c r="AS12" s="5"/>
      <c r="AT12" s="5"/>
      <c r="AU12" s="5"/>
      <c r="AV12" s="5"/>
      <c r="AW12" s="5"/>
      <c r="BA12" s="20">
        <v>89.5</v>
      </c>
      <c r="BB12" s="18">
        <f t="shared" si="9"/>
        <v>1.3925633919775464</v>
      </c>
      <c r="BC12" s="9">
        <f t="shared" si="10"/>
        <v>592.77921930176672</v>
      </c>
      <c r="BD12" s="7">
        <f t="shared" si="11"/>
        <v>57.852219946385986</v>
      </c>
    </row>
    <row r="13" spans="1:83" x14ac:dyDescent="0.25">
      <c r="C13" s="5"/>
      <c r="D13" s="5"/>
      <c r="E13" s="5"/>
      <c r="F13" s="5"/>
      <c r="G13" s="5"/>
      <c r="H13" s="5"/>
      <c r="I13" s="5"/>
      <c r="J13" s="20">
        <v>68</v>
      </c>
      <c r="K13" s="18">
        <f t="shared" si="1"/>
        <v>0.73392064885244679</v>
      </c>
      <c r="L13" s="9">
        <f t="shared" si="0"/>
        <v>350.33805416297469</v>
      </c>
      <c r="M13" s="10">
        <f t="shared" si="2"/>
        <v>51.589321749714998</v>
      </c>
      <c r="P13" s="19"/>
      <c r="Q13" s="19"/>
      <c r="R13" s="19"/>
      <c r="S13" s="19"/>
      <c r="T13" s="19"/>
      <c r="U13" s="21"/>
      <c r="V13" s="21"/>
      <c r="W13" s="4"/>
      <c r="X13" s="20">
        <v>74</v>
      </c>
      <c r="Y13" s="18">
        <f t="shared" si="3"/>
        <v>0.84240530043167894</v>
      </c>
      <c r="Z13" s="20">
        <f t="shared" si="4"/>
        <v>386.85856967952077</v>
      </c>
      <c r="AA13" s="10">
        <f t="shared" si="5"/>
        <v>53.624949220753862</v>
      </c>
      <c r="AF13" s="22"/>
      <c r="AG13" s="22"/>
      <c r="AH13" s="22"/>
      <c r="AI13" s="22"/>
      <c r="AJ13" s="22"/>
      <c r="AM13" s="20">
        <v>87</v>
      </c>
      <c r="AN13" s="18">
        <f t="shared" si="6"/>
        <v>1.2109388176509128</v>
      </c>
      <c r="AO13" s="9">
        <f t="shared" si="7"/>
        <v>504.03150502692733</v>
      </c>
      <c r="AP13" s="7">
        <f t="shared" si="8"/>
        <v>59.164683103855623</v>
      </c>
      <c r="BA13" s="20">
        <v>90</v>
      </c>
      <c r="BB13" s="18">
        <f t="shared" si="9"/>
        <v>1.3961056232897135</v>
      </c>
      <c r="BC13" s="9">
        <f t="shared" si="10"/>
        <v>594.11607005121186</v>
      </c>
      <c r="BD13" s="7">
        <f t="shared" si="11"/>
        <v>57.868869955906902</v>
      </c>
    </row>
    <row r="14" spans="1:83" x14ac:dyDescent="0.25">
      <c r="C14" s="16"/>
      <c r="D14" s="16"/>
      <c r="E14" s="16"/>
      <c r="F14" s="16"/>
      <c r="G14" s="16"/>
      <c r="H14" s="5"/>
      <c r="I14" s="5"/>
      <c r="J14" s="20">
        <v>68.5</v>
      </c>
      <c r="K14" s="18">
        <f t="shared" si="1"/>
        <v>0.73866628060700279</v>
      </c>
      <c r="L14" s="9">
        <f t="shared" si="0"/>
        <v>351.50559386094028</v>
      </c>
      <c r="M14" s="10">
        <f t="shared" si="2"/>
        <v>51.750441413631322</v>
      </c>
      <c r="P14" s="19"/>
      <c r="Q14" s="16"/>
      <c r="R14" s="16"/>
      <c r="S14" s="16"/>
      <c r="T14" s="16"/>
      <c r="U14" s="22"/>
      <c r="V14" s="22"/>
      <c r="W14" s="4"/>
      <c r="X14" s="20">
        <v>74.5</v>
      </c>
      <c r="Y14" s="18">
        <f t="shared" si="3"/>
        <v>0.84887131596751431</v>
      </c>
      <c r="Z14" s="20">
        <f t="shared" si="4"/>
        <v>388.01842920790568</v>
      </c>
      <c r="AA14" s="10">
        <f t="shared" si="5"/>
        <v>53.875030671750231</v>
      </c>
      <c r="AM14" s="20">
        <v>87.5</v>
      </c>
      <c r="AN14" s="18">
        <f t="shared" si="6"/>
        <v>1.2165513289296541</v>
      </c>
      <c r="AO14" s="9">
        <f t="shared" si="7"/>
        <v>505.39913829923898</v>
      </c>
      <c r="AP14" s="7">
        <f t="shared" si="8"/>
        <v>59.278057721912084</v>
      </c>
      <c r="BA14" s="20">
        <v>90.5</v>
      </c>
      <c r="BB14" s="18">
        <f t="shared" si="9"/>
        <v>1.4001024321155455</v>
      </c>
      <c r="BC14" s="9">
        <f t="shared" si="10"/>
        <v>595.46718228794634</v>
      </c>
      <c r="BD14" s="7">
        <f t="shared" si="11"/>
        <v>57.90285842229418</v>
      </c>
    </row>
    <row r="15" spans="1:83" x14ac:dyDescent="0.25">
      <c r="C15" s="16"/>
      <c r="D15" s="16"/>
      <c r="E15" s="16"/>
      <c r="F15" s="16"/>
      <c r="G15" s="5"/>
      <c r="H15" s="5"/>
      <c r="I15" s="5"/>
      <c r="J15" s="20">
        <v>69</v>
      </c>
      <c r="K15" s="18">
        <f t="shared" si="1"/>
        <v>0.74307562370765012</v>
      </c>
      <c r="L15" s="9">
        <f t="shared" si="0"/>
        <v>352.65649793832733</v>
      </c>
      <c r="M15" s="10">
        <f t="shared" si="2"/>
        <v>51.889459770064263</v>
      </c>
      <c r="P15" s="19"/>
      <c r="Q15" s="4"/>
      <c r="R15" s="4"/>
      <c r="S15" s="4"/>
      <c r="T15" s="4"/>
      <c r="U15" s="22"/>
      <c r="V15" s="22"/>
      <c r="W15" s="4"/>
      <c r="X15" s="20">
        <v>75</v>
      </c>
      <c r="Y15" s="18">
        <f t="shared" si="3"/>
        <v>0.85544692999998517</v>
      </c>
      <c r="Z15" s="20">
        <f t="shared" si="4"/>
        <v>389.18444646718763</v>
      </c>
      <c r="AA15" s="10">
        <f t="shared" si="5"/>
        <v>54.129700157548896</v>
      </c>
      <c r="AM15" s="20">
        <v>88</v>
      </c>
      <c r="AN15" s="18">
        <f t="shared" si="6"/>
        <v>1.221382041898778</v>
      </c>
      <c r="AO15" s="9">
        <f t="shared" si="7"/>
        <v>506.73120451417344</v>
      </c>
      <c r="AP15" s="7">
        <f t="shared" si="8"/>
        <v>59.356994988765308</v>
      </c>
      <c r="BA15" s="20">
        <v>91</v>
      </c>
      <c r="BB15" s="18">
        <f t="shared" si="9"/>
        <v>1.4048562776574727</v>
      </c>
      <c r="BC15" s="9">
        <f t="shared" si="10"/>
        <v>596.86238216294441</v>
      </c>
      <c r="BD15" s="7">
        <f t="shared" si="11"/>
        <v>57.96364841207</v>
      </c>
      <c r="BT15" s="5"/>
      <c r="BU15" s="5"/>
      <c r="BV15" s="5"/>
      <c r="BW15" s="5"/>
      <c r="BX15" s="5"/>
      <c r="BY15" s="5"/>
      <c r="BZ15" s="5"/>
      <c r="CA15" s="5"/>
    </row>
    <row r="16" spans="1:83" x14ac:dyDescent="0.25">
      <c r="C16" s="3"/>
      <c r="D16" s="3"/>
      <c r="E16" s="3"/>
      <c r="F16" s="3"/>
      <c r="G16" s="5"/>
      <c r="H16" s="16"/>
      <c r="I16" s="5"/>
      <c r="J16" s="20">
        <v>69.5</v>
      </c>
      <c r="K16" s="18">
        <f t="shared" si="1"/>
        <v>0.74712427009432503</v>
      </c>
      <c r="L16" s="9">
        <f t="shared" si="0"/>
        <v>353.791174168677</v>
      </c>
      <c r="M16" s="10">
        <f t="shared" si="2"/>
        <v>52.004853213933224</v>
      </c>
      <c r="P16" s="19"/>
      <c r="W16" s="4"/>
      <c r="X16" s="20">
        <v>75.5</v>
      </c>
      <c r="Y16" s="18">
        <f t="shared" si="3"/>
        <v>0.8619160591865267</v>
      </c>
      <c r="Z16" s="20">
        <f t="shared" si="4"/>
        <v>390.35224110895979</v>
      </c>
      <c r="AA16" s="10">
        <f t="shared" si="5"/>
        <v>54.375882742589852</v>
      </c>
      <c r="AM16" s="20">
        <v>88.5</v>
      </c>
      <c r="AN16" s="18">
        <f t="shared" si="6"/>
        <v>1.2252280817033352</v>
      </c>
      <c r="AO16" s="9">
        <f t="shared" si="7"/>
        <v>508.02431417729531</v>
      </c>
      <c r="AP16" s="7">
        <f t="shared" si="8"/>
        <v>59.392344433551692</v>
      </c>
      <c r="BA16" s="20">
        <v>91.5</v>
      </c>
      <c r="BB16" s="18">
        <f t="shared" si="9"/>
        <v>1.4105866014256208</v>
      </c>
      <c r="BC16" s="9">
        <f t="shared" si="10"/>
        <v>598.32423756399658</v>
      </c>
      <c r="BD16" s="7">
        <f t="shared" si="11"/>
        <v>58.057881313698061</v>
      </c>
    </row>
    <row r="17" spans="2:79" x14ac:dyDescent="0.25">
      <c r="G17" s="5"/>
      <c r="H17" s="16"/>
      <c r="I17" s="5"/>
      <c r="J17" s="20">
        <v>70</v>
      </c>
      <c r="K17" s="18">
        <f t="shared" si="1"/>
        <v>0.75078781170699926</v>
      </c>
      <c r="L17" s="8">
        <f t="shared" si="0"/>
        <v>354.91003032552999</v>
      </c>
      <c r="M17" s="10">
        <f t="shared" si="2"/>
        <v>52.095110701406988</v>
      </c>
      <c r="P17" s="19"/>
      <c r="X17" s="20">
        <v>76</v>
      </c>
      <c r="Y17" s="18">
        <f t="shared" si="3"/>
        <v>0.86806262018431823</v>
      </c>
      <c r="Z17" s="20">
        <f t="shared" si="4"/>
        <v>391.51743278481899</v>
      </c>
      <c r="AA17" s="10">
        <f t="shared" si="5"/>
        <v>54.600670514906085</v>
      </c>
      <c r="AM17" s="20">
        <v>89</v>
      </c>
      <c r="AN17" s="18">
        <f t="shared" si="6"/>
        <v>1.2279443629381603</v>
      </c>
      <c r="AO17" s="9">
        <f t="shared" si="7"/>
        <v>509.27676008733397</v>
      </c>
      <c r="AP17" s="7">
        <f t="shared" si="8"/>
        <v>59.377629609306325</v>
      </c>
      <c r="BA17" s="20">
        <v>92</v>
      </c>
      <c r="BB17" s="18">
        <f t="shared" si="9"/>
        <v>1.4174298272469059</v>
      </c>
      <c r="BC17" s="9">
        <f t="shared" si="10"/>
        <v>599.86805811861996</v>
      </c>
      <c r="BD17" s="7">
        <f t="shared" si="11"/>
        <v>58.189396799071162</v>
      </c>
      <c r="BT17" s="5"/>
      <c r="BU17" s="5"/>
      <c r="BV17" s="5"/>
      <c r="BW17" s="5"/>
      <c r="BX17" s="5"/>
      <c r="BY17" s="5"/>
      <c r="BZ17" s="5"/>
      <c r="CA17" s="5"/>
    </row>
    <row r="18" spans="2:79" x14ac:dyDescent="0.25">
      <c r="B18" s="16"/>
      <c r="G18" s="5"/>
      <c r="H18" s="16"/>
      <c r="I18" s="5"/>
      <c r="J18" s="20">
        <v>70.5</v>
      </c>
      <c r="K18" s="18">
        <f t="shared" si="1"/>
        <v>0.75404184048561618</v>
      </c>
      <c r="L18" s="9">
        <f t="shared" si="0"/>
        <v>356.01347418242756</v>
      </c>
      <c r="M18" s="10">
        <f t="shared" si="2"/>
        <v>52.158733148791384</v>
      </c>
      <c r="P18" s="16"/>
      <c r="X18" s="20">
        <v>76.5</v>
      </c>
      <c r="Y18" s="18">
        <f t="shared" si="3"/>
        <v>0.873670529650596</v>
      </c>
      <c r="Z18" s="20">
        <f t="shared" si="4"/>
        <v>392.67564114636298</v>
      </c>
      <c r="AA18" s="10">
        <f t="shared" si="5"/>
        <v>54.79131830950304</v>
      </c>
      <c r="AM18" s="20">
        <v>89.5</v>
      </c>
      <c r="AN18" s="18">
        <f t="shared" si="6"/>
        <v>1.2294435896496907</v>
      </c>
      <c r="AO18" s="9">
        <f t="shared" si="7"/>
        <v>510.48851733580523</v>
      </c>
      <c r="AP18" s="7">
        <f t="shared" si="8"/>
        <v>59.309007177840058</v>
      </c>
      <c r="BA18" s="20">
        <v>92.5</v>
      </c>
      <c r="BB18" s="18">
        <f t="shared" si="9"/>
        <v>1.4254393612577587</v>
      </c>
      <c r="BC18" s="9">
        <f t="shared" si="10"/>
        <v>601.50189519126434</v>
      </c>
      <c r="BD18" s="7">
        <f t="shared" si="11"/>
        <v>58.359259398615777</v>
      </c>
    </row>
    <row r="19" spans="2:79" x14ac:dyDescent="0.25">
      <c r="B19" s="16"/>
      <c r="G19" s="5"/>
      <c r="H19" s="16"/>
      <c r="I19" s="5"/>
      <c r="J19" s="20">
        <v>71</v>
      </c>
      <c r="K19" s="18">
        <f t="shared" si="1"/>
        <v>0.75686194837012977</v>
      </c>
      <c r="L19" s="9">
        <f t="shared" si="0"/>
        <v>357.10191351291087</v>
      </c>
      <c r="M19" s="10">
        <f t="shared" si="2"/>
        <v>52.194232885130248</v>
      </c>
      <c r="P19" s="4"/>
      <c r="X19" s="20">
        <v>77</v>
      </c>
      <c r="Y19" s="18">
        <f t="shared" si="3"/>
        <v>0.87852370424259618</v>
      </c>
      <c r="Z19" s="20">
        <f t="shared" si="4"/>
        <v>393.82248584518675</v>
      </c>
      <c r="AA19" s="10">
        <f t="shared" si="5"/>
        <v>54.935236670172124</v>
      </c>
      <c r="AM19" s="20">
        <v>90</v>
      </c>
      <c r="AN19" s="18">
        <f t="shared" si="6"/>
        <v>1.2296962553305093</v>
      </c>
      <c r="AO19" s="9">
        <f t="shared" si="7"/>
        <v>511.66124330704042</v>
      </c>
      <c r="AP19" s="7">
        <f t="shared" si="8"/>
        <v>59.185231907847474</v>
      </c>
      <c r="BA19" s="20">
        <v>93</v>
      </c>
      <c r="BB19" s="18">
        <f t="shared" si="9"/>
        <v>1.4345855919041242</v>
      </c>
      <c r="BC19" s="9">
        <f t="shared" si="10"/>
        <v>603.2265418850584</v>
      </c>
      <c r="BD19" s="7">
        <f t="shared" si="11"/>
        <v>58.56579560959208</v>
      </c>
    </row>
    <row r="20" spans="2:79" x14ac:dyDescent="0.25">
      <c r="B20" s="16"/>
      <c r="G20" s="16"/>
      <c r="H20" s="16"/>
      <c r="I20" s="5"/>
      <c r="J20" s="20">
        <v>71.5</v>
      </c>
      <c r="K20" s="18">
        <f t="shared" si="1"/>
        <v>0.75922372730049403</v>
      </c>
      <c r="L20" s="9">
        <f t="shared" si="0"/>
        <v>358.17575609052074</v>
      </c>
      <c r="M20" s="10">
        <f t="shared" si="2"/>
        <v>52.200133156366562</v>
      </c>
      <c r="X20" s="20">
        <v>77.5</v>
      </c>
      <c r="Y20" s="18">
        <f t="shared" si="3"/>
        <v>0.88240606061749816</v>
      </c>
      <c r="Z20" s="20">
        <f t="shared" si="4"/>
        <v>394.95358653288622</v>
      </c>
      <c r="AA20" s="10">
        <f t="shared" si="5"/>
        <v>55.019982166376394</v>
      </c>
      <c r="AM20" s="20">
        <v>90.5</v>
      </c>
      <c r="AN20" s="18">
        <f t="shared" si="6"/>
        <v>1.228730642919345</v>
      </c>
      <c r="AO20" s="9">
        <f t="shared" si="7"/>
        <v>512.79827767789538</v>
      </c>
      <c r="AP20" s="7">
        <f t="shared" si="8"/>
        <v>59.00762787650384</v>
      </c>
      <c r="BA20" s="20">
        <v>93.5</v>
      </c>
      <c r="BB20" s="18">
        <f t="shared" si="9"/>
        <v>1.4447558899505566</v>
      </c>
      <c r="BC20" s="9">
        <f t="shared" si="10"/>
        <v>605.03553304017987</v>
      </c>
      <c r="BD20" s="7">
        <f t="shared" si="11"/>
        <v>58.804642980896034</v>
      </c>
      <c r="BT20" s="5"/>
      <c r="BU20" s="5"/>
      <c r="BV20" s="5"/>
      <c r="BW20" s="5"/>
      <c r="BX20" s="5"/>
      <c r="BY20" s="5"/>
      <c r="BZ20" s="5"/>
      <c r="CA20" s="5"/>
    </row>
    <row r="21" spans="2:79" x14ac:dyDescent="0.25">
      <c r="B21" s="3"/>
      <c r="G21" s="16"/>
      <c r="H21" s="16"/>
      <c r="I21" s="5"/>
      <c r="J21" s="20">
        <v>72</v>
      </c>
      <c r="K21" s="18">
        <f t="shared" si="1"/>
        <v>0.76110276921667008</v>
      </c>
      <c r="L21" s="9">
        <f t="shared" si="0"/>
        <v>359.23540968879809</v>
      </c>
      <c r="M21" s="10">
        <f t="shared" si="2"/>
        <v>52.174967679074825</v>
      </c>
      <c r="X21" s="20">
        <v>78</v>
      </c>
      <c r="Y21" s="18">
        <f t="shared" si="3"/>
        <v>0.88510151543268023</v>
      </c>
      <c r="Z21" s="20">
        <f t="shared" si="4"/>
        <v>396.06456286105822</v>
      </c>
      <c r="AA21" s="10">
        <f t="shared" si="5"/>
        <v>55.03324517265105</v>
      </c>
      <c r="AM21" s="20">
        <v>91</v>
      </c>
      <c r="AN21" s="18">
        <f t="shared" si="6"/>
        <v>1.2266328248119862</v>
      </c>
      <c r="AO21" s="9">
        <f t="shared" si="7"/>
        <v>513.90464241827431</v>
      </c>
      <c r="AP21" s="7">
        <f t="shared" si="8"/>
        <v>58.780065578769587</v>
      </c>
      <c r="BA21" s="20">
        <v>94</v>
      </c>
      <c r="BB21" s="18">
        <f t="shared" si="9"/>
        <v>1.4557546084602109</v>
      </c>
      <c r="BC21" s="9">
        <f t="shared" si="10"/>
        <v>606.91514523641672</v>
      </c>
      <c r="BD21" s="7">
        <f t="shared" si="11"/>
        <v>59.068810232679837</v>
      </c>
      <c r="BT21" s="5"/>
      <c r="BU21" s="5"/>
      <c r="BV21" s="5"/>
      <c r="BW21" s="5"/>
      <c r="BX21" s="5"/>
      <c r="BY21" s="5"/>
      <c r="BZ21" s="5"/>
      <c r="CA21" s="5"/>
    </row>
    <row r="22" spans="2:79" x14ac:dyDescent="0.25">
      <c r="G22" s="16"/>
      <c r="H22" s="16"/>
      <c r="I22" s="5"/>
      <c r="J22" s="20">
        <v>72.5</v>
      </c>
      <c r="K22" s="18">
        <f t="shared" si="1"/>
        <v>0.76247466605860836</v>
      </c>
      <c r="L22" s="9">
        <f t="shared" si="0"/>
        <v>360.2812820812843</v>
      </c>
      <c r="M22" s="10">
        <f t="shared" si="2"/>
        <v>52.117280241903622</v>
      </c>
      <c r="X22" s="20">
        <v>78.5</v>
      </c>
      <c r="Y22" s="18">
        <f t="shared" si="3"/>
        <v>0.88639398534526492</v>
      </c>
      <c r="Z22" s="20">
        <f t="shared" si="4"/>
        <v>397.15103448130048</v>
      </c>
      <c r="AA22" s="10">
        <f t="shared" si="5"/>
        <v>54.96283520660814</v>
      </c>
      <c r="AM22" s="20">
        <v>91.5</v>
      </c>
      <c r="AN22" s="18">
        <f t="shared" si="6"/>
        <v>1.2235466628394533</v>
      </c>
      <c r="AO22" s="9">
        <f t="shared" si="7"/>
        <v>514.98704179098422</v>
      </c>
      <c r="AP22" s="7">
        <f t="shared" si="8"/>
        <v>58.508944083043069</v>
      </c>
      <c r="BA22" s="20">
        <v>94.5</v>
      </c>
      <c r="BB22" s="18">
        <f t="shared" si="9"/>
        <v>1.4673030828239462</v>
      </c>
      <c r="BC22" s="9">
        <f t="shared" si="10"/>
        <v>608.84439679037314</v>
      </c>
      <c r="BD22" s="7">
        <f t="shared" si="11"/>
        <v>59.348745227758393</v>
      </c>
      <c r="BT22" s="5"/>
      <c r="BU22" s="5"/>
      <c r="BV22" s="5"/>
      <c r="BW22" s="5"/>
      <c r="BX22" s="5"/>
      <c r="BY22" s="5"/>
      <c r="BZ22" s="5"/>
      <c r="CA22" s="5"/>
    </row>
    <row r="23" spans="2:79" x14ac:dyDescent="0.25">
      <c r="F23" s="22"/>
      <c r="G23" s="22"/>
      <c r="H23" s="22"/>
      <c r="I23" s="22"/>
      <c r="J23" s="20">
        <v>73</v>
      </c>
      <c r="K23" s="18">
        <f t="shared" si="1"/>
        <v>0.76331500976625932</v>
      </c>
      <c r="L23" s="9">
        <f t="shared" si="0"/>
        <v>361.31378104151997</v>
      </c>
      <c r="M23" s="10">
        <f t="shared" si="2"/>
        <v>52.025624353000431</v>
      </c>
      <c r="X23" s="20">
        <v>79</v>
      </c>
      <c r="Y23" s="18">
        <f t="shared" si="3"/>
        <v>0.88606738701248844</v>
      </c>
      <c r="Z23" s="20">
        <f t="shared" si="4"/>
        <v>398.2086210452062</v>
      </c>
      <c r="AA23" s="10">
        <f t="shared" si="5"/>
        <v>54.796663908634386</v>
      </c>
      <c r="AM23" s="20">
        <v>92</v>
      </c>
      <c r="AN23" s="18">
        <f t="shared" si="6"/>
        <v>1.2196738082989214</v>
      </c>
      <c r="AO23" s="9">
        <f t="shared" si="7"/>
        <v>516.05386235144397</v>
      </c>
      <c r="AP23" s="7">
        <f t="shared" si="8"/>
        <v>58.203176830308117</v>
      </c>
      <c r="BA23" s="20">
        <v>95</v>
      </c>
      <c r="BB23" s="18">
        <f t="shared" si="9"/>
        <v>1.4790396307275842</v>
      </c>
      <c r="BC23" s="9">
        <f t="shared" si="10"/>
        <v>610.79504775733221</v>
      </c>
      <c r="BD23" s="7">
        <f t="shared" si="11"/>
        <v>59.632405522271085</v>
      </c>
    </row>
    <row r="24" spans="2:79" x14ac:dyDescent="0.25">
      <c r="F24" s="22"/>
      <c r="G24" s="22"/>
      <c r="H24" s="22"/>
      <c r="I24" s="22"/>
      <c r="J24" s="20">
        <v>73.5</v>
      </c>
      <c r="K24" s="18">
        <f t="shared" si="1"/>
        <v>0.76359939227958407</v>
      </c>
      <c r="L24" s="9">
        <f t="shared" si="0"/>
        <v>362.3333143430466</v>
      </c>
      <c r="M24" s="10">
        <f t="shared" si="2"/>
        <v>51.898562931797876</v>
      </c>
      <c r="X24" s="20">
        <v>79.5</v>
      </c>
      <c r="Y24" s="18">
        <f t="shared" si="3"/>
        <v>0.88390563709170067</v>
      </c>
      <c r="Z24" s="20">
        <f t="shared" si="4"/>
        <v>399.2329422043731</v>
      </c>
      <c r="AA24" s="10">
        <f t="shared" si="5"/>
        <v>54.522725731289007</v>
      </c>
      <c r="AM24" s="20">
        <v>92.5</v>
      </c>
      <c r="AN24" s="18">
        <f t="shared" si="6"/>
        <v>1.215273701922797</v>
      </c>
      <c r="AO24" s="9">
        <f t="shared" si="7"/>
        <v>517.11517294782971</v>
      </c>
      <c r="AP24" s="7">
        <f t="shared" si="8"/>
        <v>57.874179128789891</v>
      </c>
      <c r="BA24" s="20">
        <v>95.5</v>
      </c>
      <c r="BB24" s="18">
        <f t="shared" si="9"/>
        <v>1.4905195521846508</v>
      </c>
      <c r="BC24" s="9">
        <f t="shared" si="10"/>
        <v>612.73159993032459</v>
      </c>
      <c r="BD24" s="7">
        <f t="shared" si="11"/>
        <v>59.905324338053035</v>
      </c>
    </row>
    <row r="25" spans="2:79" x14ac:dyDescent="0.25">
      <c r="F25" s="22"/>
      <c r="G25" s="22"/>
      <c r="H25" s="22"/>
      <c r="I25" s="22"/>
      <c r="J25" s="20">
        <v>74</v>
      </c>
      <c r="K25" s="18">
        <f t="shared" si="1"/>
        <v>0.76330340553853304</v>
      </c>
      <c r="L25" s="9">
        <f t="shared" si="0"/>
        <v>363.34028975940498</v>
      </c>
      <c r="M25" s="10">
        <f t="shared" si="2"/>
        <v>51.734668043648277</v>
      </c>
      <c r="X25" s="20">
        <v>80</v>
      </c>
      <c r="Y25" s="18">
        <f t="shared" si="3"/>
        <v>0.87969265224002413</v>
      </c>
      <c r="Z25" s="20">
        <f t="shared" si="4"/>
        <v>400.21961761039984</v>
      </c>
      <c r="AA25" s="10">
        <f t="shared" si="5"/>
        <v>54.129076389951372</v>
      </c>
      <c r="AM25" s="20">
        <v>93</v>
      </c>
      <c r="AN25" s="18">
        <f t="shared" si="6"/>
        <v>1.2106635738950899</v>
      </c>
      <c r="AO25" s="9">
        <f t="shared" si="7"/>
        <v>518.18272472130775</v>
      </c>
      <c r="AP25" s="7">
        <f t="shared" si="8"/>
        <v>57.535854881719381</v>
      </c>
      <c r="BA25" s="20">
        <v>96</v>
      </c>
      <c r="BB25" s="18">
        <f t="shared" si="9"/>
        <v>1.5012151295090916</v>
      </c>
      <c r="BC25" s="9">
        <f t="shared" si="10"/>
        <v>614.61129684082698</v>
      </c>
      <c r="BD25" s="7">
        <f t="shared" si="11"/>
        <v>60.150663061340957</v>
      </c>
      <c r="BT25" s="5"/>
      <c r="BU25" s="5"/>
      <c r="BV25" s="5"/>
      <c r="BW25" s="5"/>
      <c r="BX25" s="5"/>
      <c r="BY25" s="5"/>
      <c r="BZ25" s="5"/>
      <c r="CA25" s="5"/>
    </row>
    <row r="26" spans="2:79" x14ac:dyDescent="0.25">
      <c r="F26" s="22"/>
      <c r="G26" s="22"/>
      <c r="H26" s="22"/>
      <c r="I26" s="22"/>
      <c r="J26" s="20">
        <v>74.5</v>
      </c>
      <c r="K26" s="18">
        <f t="shared" si="1"/>
        <v>0.7624026414830567</v>
      </c>
      <c r="L26" s="9">
        <f t="shared" si="0"/>
        <v>364.33511506413618</v>
      </c>
      <c r="M26" s="10">
        <f t="shared" si="2"/>
        <v>51.532520675894496</v>
      </c>
      <c r="X26" s="21"/>
      <c r="Y26" s="21"/>
      <c r="Z26" s="21"/>
      <c r="AA26" s="21"/>
      <c r="AB26" s="23"/>
      <c r="AE26" s="24"/>
      <c r="AF26" s="17"/>
      <c r="AM26" s="20">
        <v>93.5</v>
      </c>
      <c r="AN26" s="18">
        <f t="shared" si="6"/>
        <v>1.2062184438514123</v>
      </c>
      <c r="AO26" s="9">
        <f t="shared" si="7"/>
        <v>519.26995110571443</v>
      </c>
      <c r="AP26" s="7">
        <f t="shared" si="8"/>
        <v>57.204579564230087</v>
      </c>
      <c r="BA26" s="20">
        <v>96.5</v>
      </c>
      <c r="BB26" s="18">
        <f t="shared" si="9"/>
        <v>1.5105156273261855</v>
      </c>
      <c r="BC26" s="9">
        <f t="shared" si="10"/>
        <v>616.38412375852931</v>
      </c>
      <c r="BD26" s="7">
        <f t="shared" si="11"/>
        <v>60.349239774191972</v>
      </c>
    </row>
    <row r="27" spans="2:79" x14ac:dyDescent="0.25">
      <c r="F27" s="22"/>
      <c r="G27" s="22"/>
      <c r="H27" s="22"/>
      <c r="I27" s="22"/>
      <c r="J27" s="20">
        <v>75</v>
      </c>
      <c r="K27" s="18">
        <f t="shared" si="1"/>
        <v>0.76087269205312325</v>
      </c>
      <c r="L27" s="9">
        <f t="shared" si="0"/>
        <v>365.31819803078133</v>
      </c>
      <c r="M27" s="10">
        <f t="shared" si="2"/>
        <v>51.290710554048339</v>
      </c>
      <c r="X27" s="21"/>
      <c r="Y27" s="23"/>
      <c r="Z27" s="24"/>
      <c r="AA27" s="25"/>
      <c r="AM27" s="20">
        <v>94</v>
      </c>
      <c r="AN27" s="18">
        <f t="shared" si="6"/>
        <v>1.2023711208735222</v>
      </c>
      <c r="AO27" s="9">
        <f t="shared" si="7"/>
        <v>520.39196782755607</v>
      </c>
      <c r="AP27" s="7">
        <f t="shared" si="8"/>
        <v>56.899175973035376</v>
      </c>
      <c r="BA27" s="20">
        <v>97</v>
      </c>
      <c r="BB27" s="18">
        <f t="shared" si="9"/>
        <v>1.5177272925725447</v>
      </c>
      <c r="BC27" s="9">
        <f t="shared" si="10"/>
        <v>617.99280769040342</v>
      </c>
      <c r="BD27" s="7">
        <f t="shared" si="11"/>
        <v>60.47952173217768</v>
      </c>
      <c r="BT27" s="5"/>
      <c r="BU27" s="5"/>
      <c r="BV27" s="5"/>
      <c r="BW27" s="5"/>
      <c r="BX27" s="5"/>
      <c r="BY27" s="5"/>
      <c r="BZ27" s="5"/>
      <c r="CA27" s="5"/>
    </row>
    <row r="28" spans="2:79" x14ac:dyDescent="0.25">
      <c r="F28" s="22"/>
      <c r="G28" s="22"/>
      <c r="H28" s="22"/>
      <c r="I28" s="22"/>
      <c r="J28" s="20">
        <v>75.5</v>
      </c>
      <c r="K28" s="18">
        <f t="shared" si="1"/>
        <v>0.75868914918867247</v>
      </c>
      <c r="L28" s="9">
        <f t="shared" si="0"/>
        <v>366.28994643288092</v>
      </c>
      <c r="M28" s="10">
        <f t="shared" si="2"/>
        <v>51.007835996825136</v>
      </c>
      <c r="X28" s="21"/>
      <c r="Y28" s="23"/>
      <c r="Z28" s="24"/>
      <c r="AA28" s="25"/>
      <c r="AM28" s="20">
        <v>94.5</v>
      </c>
      <c r="AN28" s="18">
        <f t="shared" si="6"/>
        <v>1.1996122034947803</v>
      </c>
      <c r="AO28" s="9">
        <f t="shared" si="7"/>
        <v>521.56557290653291</v>
      </c>
      <c r="AP28" s="7">
        <f t="shared" si="8"/>
        <v>56.640878804895856</v>
      </c>
      <c r="BA28" s="20">
        <v>97.5</v>
      </c>
      <c r="BB28" s="18">
        <f t="shared" si="9"/>
        <v>1.5220733545052099</v>
      </c>
      <c r="BC28" s="9">
        <f t="shared" si="10"/>
        <v>619.37281738233287</v>
      </c>
      <c r="BD28" s="7">
        <f t="shared" si="11"/>
        <v>60.517567989633463</v>
      </c>
      <c r="BT28" s="5"/>
      <c r="BU28" s="5"/>
      <c r="BV28" s="5"/>
      <c r="BW28" s="5"/>
      <c r="BX28" s="5"/>
      <c r="BY28" s="5"/>
      <c r="BZ28" s="5"/>
      <c r="CA28" s="5"/>
    </row>
    <row r="29" spans="2:79" x14ac:dyDescent="0.25">
      <c r="F29" s="22"/>
      <c r="G29" s="22"/>
      <c r="H29" s="22"/>
      <c r="I29" s="22"/>
      <c r="J29" s="20">
        <v>76</v>
      </c>
      <c r="K29" s="18">
        <f t="shared" si="1"/>
        <v>0.75582760482966194</v>
      </c>
      <c r="L29" s="9">
        <f t="shared" si="0"/>
        <v>367.2507680439769</v>
      </c>
      <c r="M29" s="10">
        <f t="shared" si="2"/>
        <v>50.682503808871239</v>
      </c>
      <c r="X29" s="21"/>
      <c r="Y29" s="23"/>
      <c r="Z29" s="24"/>
      <c r="AA29" s="25"/>
      <c r="AM29" s="20">
        <v>95</v>
      </c>
      <c r="AN29" s="18">
        <f t="shared" si="6"/>
        <v>1.1984900796946931</v>
      </c>
      <c r="AO29" s="9">
        <f t="shared" si="7"/>
        <v>522.80924665475322</v>
      </c>
      <c r="AP29" s="7">
        <f t="shared" si="8"/>
        <v>56.453283693636756</v>
      </c>
      <c r="BA29" s="20">
        <v>98</v>
      </c>
      <c r="BB29" s="18">
        <f t="shared" si="9"/>
        <v>1.5226940246816412</v>
      </c>
      <c r="BC29" s="9">
        <f t="shared" si="10"/>
        <v>620.45236331794877</v>
      </c>
      <c r="BD29" s="7">
        <f t="shared" si="11"/>
        <v>60.436906318084112</v>
      </c>
    </row>
    <row r="30" spans="2:79" x14ac:dyDescent="0.25">
      <c r="F30" s="22"/>
      <c r="G30" s="22"/>
      <c r="H30" s="22"/>
      <c r="I30" s="22"/>
      <c r="J30" s="26"/>
      <c r="K30" s="23"/>
      <c r="L30" s="27"/>
      <c r="M30" s="25"/>
      <c r="Z30" s="21"/>
      <c r="AA30" s="23"/>
      <c r="AB30" s="24"/>
      <c r="AC30" s="25"/>
      <c r="AM30" s="20">
        <v>82.5</v>
      </c>
      <c r="AN30" s="18">
        <f t="shared" si="6"/>
        <v>1.1873254200504562</v>
      </c>
      <c r="AO30" s="9">
        <f t="shared" si="7"/>
        <v>491.51428945378575</v>
      </c>
      <c r="AP30" s="7">
        <f t="shared" si="8"/>
        <v>59.488311552442411</v>
      </c>
      <c r="BA30" s="20">
        <v>98.5</v>
      </c>
      <c r="BB30" s="18">
        <f t="shared" si="9"/>
        <v>1.5186464969797271</v>
      </c>
      <c r="BC30" s="9">
        <f t="shared" si="10"/>
        <v>621.15239771839697</v>
      </c>
      <c r="BD30" s="7">
        <f t="shared" si="11"/>
        <v>60.208325886597017</v>
      </c>
      <c r="BT30" s="5"/>
      <c r="BU30" s="5"/>
      <c r="BV30" s="5"/>
      <c r="BW30" s="5"/>
      <c r="BX30" s="5"/>
      <c r="BY30" s="5"/>
      <c r="BZ30" s="5"/>
      <c r="CA30" s="5"/>
    </row>
    <row r="31" spans="2:79" x14ac:dyDescent="0.25">
      <c r="F31" s="22"/>
      <c r="G31" s="22"/>
      <c r="H31" s="22"/>
      <c r="I31" s="22"/>
      <c r="J31" s="26"/>
      <c r="K31" s="23"/>
      <c r="L31" s="27"/>
      <c r="M31" s="25"/>
      <c r="Z31" s="21"/>
      <c r="AA31" s="23"/>
      <c r="AB31" s="24"/>
      <c r="AC31" s="25"/>
      <c r="AM31" s="20">
        <v>83</v>
      </c>
      <c r="AN31" s="18">
        <f t="shared" si="6"/>
        <v>1.1813094886933868</v>
      </c>
      <c r="AO31" s="9">
        <f t="shared" si="7"/>
        <v>492.77192069594457</v>
      </c>
      <c r="AP31" s="7">
        <f t="shared" si="8"/>
        <v>59.035842385685299</v>
      </c>
      <c r="BT31" s="5"/>
      <c r="BU31" s="5"/>
      <c r="BV31" s="5"/>
      <c r="BW31" s="5"/>
      <c r="BX31" s="5"/>
      <c r="BY31" s="5"/>
      <c r="BZ31" s="5"/>
      <c r="CA31" s="5"/>
    </row>
    <row r="32" spans="2:79" x14ac:dyDescent="0.25">
      <c r="F32" s="22"/>
      <c r="G32" s="22"/>
      <c r="H32" s="22"/>
      <c r="I32" s="22"/>
      <c r="J32" s="26"/>
      <c r="K32" s="23"/>
      <c r="L32" s="27"/>
      <c r="M32" s="25"/>
      <c r="Z32" s="21"/>
      <c r="AA32" s="23"/>
      <c r="AB32" s="24"/>
      <c r="AC32" s="25"/>
      <c r="AM32" s="20">
        <v>83.5</v>
      </c>
      <c r="AN32" s="18">
        <f t="shared" si="6"/>
        <v>1.1789381578951179</v>
      </c>
      <c r="AO32" s="9">
        <f t="shared" si="7"/>
        <v>494.10019350382208</v>
      </c>
      <c r="AP32" s="7">
        <f t="shared" si="8"/>
        <v>58.758949852216567</v>
      </c>
      <c r="BT32" s="5"/>
      <c r="BU32" s="5"/>
      <c r="BV32" s="5"/>
      <c r="BW32" s="5"/>
      <c r="BX32" s="5"/>
      <c r="BY32" s="5"/>
      <c r="BZ32" s="5"/>
      <c r="CA32" s="5"/>
    </row>
    <row r="33" spans="6:57" x14ac:dyDescent="0.25">
      <c r="F33" s="22"/>
      <c r="G33" s="22"/>
      <c r="H33" s="22"/>
      <c r="I33" s="22"/>
      <c r="J33" s="26"/>
      <c r="K33" s="23"/>
      <c r="L33" s="27"/>
      <c r="M33" s="25"/>
      <c r="Z33" s="21"/>
      <c r="AA33" s="23"/>
      <c r="AB33" s="24"/>
      <c r="AC33" s="25"/>
      <c r="AM33" s="20">
        <v>84</v>
      </c>
      <c r="AN33" s="18">
        <f t="shared" si="6"/>
        <v>1.179488447768108</v>
      </c>
      <c r="AO33" s="9">
        <f t="shared" si="7"/>
        <v>495.48057774805056</v>
      </c>
      <c r="AP33" s="7">
        <f t="shared" si="8"/>
        <v>58.622600691993988</v>
      </c>
    </row>
    <row r="34" spans="6:57" x14ac:dyDescent="0.25">
      <c r="G34" s="16"/>
      <c r="J34" s="26"/>
      <c r="K34" s="23"/>
      <c r="L34" s="27"/>
      <c r="M34" s="25"/>
      <c r="Z34" s="21"/>
      <c r="AA34" s="23"/>
      <c r="AB34" s="24"/>
      <c r="AC34" s="25"/>
      <c r="AM34" s="20">
        <v>84.5</v>
      </c>
      <c r="AN34" s="18">
        <f t="shared" si="6"/>
        <v>1.1822951678636855</v>
      </c>
      <c r="AO34" s="9">
        <f t="shared" si="7"/>
        <v>496.89622559216514</v>
      </c>
      <c r="AP34" s="7">
        <f t="shared" si="8"/>
        <v>58.594687401352743</v>
      </c>
    </row>
    <row r="35" spans="6:57" x14ac:dyDescent="0.25">
      <c r="G35" s="16"/>
      <c r="K35" s="26"/>
      <c r="L35" s="23"/>
      <c r="M35" s="27"/>
      <c r="N35" s="25"/>
      <c r="Z35" s="21"/>
      <c r="AA35" s="23"/>
      <c r="AB35" s="24"/>
      <c r="AC35" s="25"/>
      <c r="AM35" s="20">
        <v>85</v>
      </c>
      <c r="AN35" s="18">
        <f t="shared" si="6"/>
        <v>1.1867509171956954</v>
      </c>
      <c r="AO35" s="9">
        <f t="shared" si="7"/>
        <v>498.33197149234184</v>
      </c>
      <c r="AP35" s="7">
        <f t="shared" si="8"/>
        <v>58.646061286207839</v>
      </c>
      <c r="BA35" s="13" t="s">
        <v>12</v>
      </c>
      <c r="BB35" s="14"/>
      <c r="BC35" s="14"/>
      <c r="BD35" s="14"/>
      <c r="BE35" s="14"/>
    </row>
    <row r="36" spans="6:57" x14ac:dyDescent="0.25">
      <c r="G36" s="16"/>
      <c r="K36" s="26"/>
      <c r="L36" s="23"/>
      <c r="M36" s="27"/>
      <c r="N36" s="25"/>
      <c r="Z36" s="21"/>
      <c r="AA36" s="23"/>
      <c r="AB36" s="24"/>
      <c r="AC36" s="25"/>
      <c r="AM36" s="20">
        <v>85.5</v>
      </c>
      <c r="AN36" s="18">
        <f t="shared" si="6"/>
        <v>1.1923060842113955</v>
      </c>
      <c r="AO36" s="9">
        <f t="shared" si="7"/>
        <v>499.77433219757222</v>
      </c>
      <c r="AP36" s="7">
        <f t="shared" si="8"/>
        <v>58.75053659122937</v>
      </c>
      <c r="BA36" s="11" t="s">
        <v>11</v>
      </c>
      <c r="BB36" s="11" t="s">
        <v>0</v>
      </c>
      <c r="BC36" s="11" t="s">
        <v>3</v>
      </c>
      <c r="BD36" s="11" t="s">
        <v>4</v>
      </c>
      <c r="BE36" s="11" t="s">
        <v>7</v>
      </c>
    </row>
    <row r="37" spans="6:57" x14ac:dyDescent="0.25">
      <c r="G37" s="16"/>
      <c r="K37" s="26"/>
      <c r="L37" s="23"/>
      <c r="M37" s="27"/>
      <c r="N37" s="25"/>
      <c r="Z37" s="21"/>
      <c r="AA37" s="23"/>
      <c r="AB37" s="24"/>
      <c r="AC37" s="25"/>
      <c r="AM37" s="20">
        <v>86</v>
      </c>
      <c r="AN37" s="18">
        <f t="shared" si="6"/>
        <v>1.1984688468169225</v>
      </c>
      <c r="AO37" s="9">
        <f t="shared" si="7"/>
        <v>501.2115067498089</v>
      </c>
      <c r="AP37" s="7">
        <f t="shared" si="8"/>
        <v>58.884872824648625</v>
      </c>
      <c r="BA37" s="11">
        <v>0.75</v>
      </c>
      <c r="BB37" s="11">
        <v>70.03</v>
      </c>
      <c r="BC37" s="11">
        <v>4.47</v>
      </c>
      <c r="BD37" s="11">
        <v>354.98</v>
      </c>
      <c r="BE37" s="12">
        <f>55000*1341.1*BA37/(BD37*62.4*48)</f>
        <v>52.030188975074076</v>
      </c>
    </row>
    <row r="38" spans="6:57" x14ac:dyDescent="0.25">
      <c r="G38" s="16"/>
      <c r="K38" s="26"/>
      <c r="L38" s="23"/>
      <c r="M38" s="27"/>
      <c r="N38" s="25"/>
      <c r="Z38" s="21"/>
      <c r="AA38" s="23"/>
      <c r="AB38" s="24"/>
      <c r="AC38" s="25"/>
      <c r="AM38" s="20">
        <v>86.5</v>
      </c>
      <c r="AN38" s="18">
        <f t="shared" si="6"/>
        <v>1.2048051723627395</v>
      </c>
      <c r="AO38" s="9">
        <f t="shared" si="7"/>
        <v>502.63337648387824</v>
      </c>
      <c r="AP38" s="7">
        <f t="shared" si="8"/>
        <v>59.028741554443172</v>
      </c>
      <c r="BA38" s="11">
        <v>0.875</v>
      </c>
      <c r="BB38" s="11">
        <v>77</v>
      </c>
      <c r="BC38" s="11">
        <v>8.6199999999999992</v>
      </c>
      <c r="BD38" s="11">
        <v>393.8</v>
      </c>
      <c r="BE38" s="12">
        <f t="shared" ref="BE38:BE40" si="12">55000*1341.1*BA38/(BD38*62.4*48)</f>
        <v>54.718019035298191</v>
      </c>
    </row>
    <row r="39" spans="6:57" x14ac:dyDescent="0.25">
      <c r="G39" s="16"/>
      <c r="K39" s="26"/>
      <c r="L39" s="23"/>
      <c r="M39" s="27"/>
      <c r="N39" s="25"/>
      <c r="Z39" s="21"/>
      <c r="AA39" s="23"/>
      <c r="AB39" s="24"/>
      <c r="AC39" s="25"/>
      <c r="AM39" s="20">
        <v>87</v>
      </c>
      <c r="AN39" s="18">
        <f t="shared" si="6"/>
        <v>1.2109388176509128</v>
      </c>
      <c r="AO39" s="9">
        <f t="shared" si="7"/>
        <v>504.03150502692733</v>
      </c>
      <c r="AP39" s="7">
        <f t="shared" si="8"/>
        <v>59.164683103855623</v>
      </c>
      <c r="BA39" s="11">
        <v>1.222</v>
      </c>
      <c r="BB39" s="11">
        <v>88</v>
      </c>
      <c r="BC39" s="11">
        <v>25.09</v>
      </c>
      <c r="BD39" s="11">
        <v>506.7</v>
      </c>
      <c r="BE39" s="12">
        <f t="shared" si="12"/>
        <v>59.390683932526372</v>
      </c>
    </row>
    <row r="40" spans="6:57" x14ac:dyDescent="0.25">
      <c r="G40" s="16"/>
      <c r="Z40" s="21"/>
      <c r="AA40" s="23"/>
      <c r="AB40" s="24"/>
      <c r="AC40" s="25"/>
      <c r="AM40" s="20">
        <v>87.5</v>
      </c>
      <c r="AN40" s="18">
        <f t="shared" si="6"/>
        <v>1.2165513289296541</v>
      </c>
      <c r="AO40" s="9">
        <f t="shared" si="7"/>
        <v>505.39913829923898</v>
      </c>
      <c r="AP40" s="7">
        <f t="shared" si="8"/>
        <v>59.278057721912084</v>
      </c>
      <c r="BA40" s="11">
        <v>1.518</v>
      </c>
      <c r="BB40" s="11">
        <v>96.75</v>
      </c>
      <c r="BC40" s="11">
        <v>40.69</v>
      </c>
      <c r="BD40" s="11">
        <v>617.20000000000005</v>
      </c>
      <c r="BE40" s="12">
        <f t="shared" si="12"/>
        <v>60.568090084770759</v>
      </c>
    </row>
    <row r="41" spans="6:57" x14ac:dyDescent="0.25">
      <c r="G41" s="16"/>
      <c r="Z41" s="21"/>
      <c r="AA41" s="23"/>
      <c r="AB41" s="24"/>
      <c r="AC41" s="25"/>
      <c r="AM41" s="20">
        <v>88</v>
      </c>
      <c r="AN41" s="18">
        <f t="shared" si="6"/>
        <v>1.221382041898778</v>
      </c>
      <c r="AO41" s="9">
        <f t="shared" si="7"/>
        <v>506.73120451417344</v>
      </c>
      <c r="AP41" s="7">
        <f t="shared" si="8"/>
        <v>59.356994988765308</v>
      </c>
      <c r="BA41" s="21"/>
      <c r="BB41" s="21"/>
      <c r="BC41" s="21"/>
      <c r="BD41" s="21"/>
      <c r="BE41" s="26"/>
    </row>
    <row r="42" spans="6:57" x14ac:dyDescent="0.25">
      <c r="G42" s="16"/>
      <c r="Z42" s="21"/>
      <c r="AA42" s="23"/>
      <c r="AB42" s="24"/>
      <c r="AC42" s="25"/>
      <c r="AM42" s="20">
        <v>88.5</v>
      </c>
      <c r="AN42" s="18">
        <f t="shared" si="6"/>
        <v>1.2252280817033352</v>
      </c>
      <c r="AO42" s="9">
        <f t="shared" si="7"/>
        <v>508.02431417729531</v>
      </c>
      <c r="AP42" s="7">
        <f t="shared" si="8"/>
        <v>59.392344433551692</v>
      </c>
    </row>
    <row r="43" spans="6:57" x14ac:dyDescent="0.25">
      <c r="G43" s="16"/>
      <c r="Z43" s="21"/>
      <c r="AA43" s="23"/>
      <c r="AB43" s="24"/>
      <c r="AC43" s="25"/>
      <c r="AM43" s="20">
        <v>89</v>
      </c>
      <c r="AN43" s="18">
        <f t="shared" si="6"/>
        <v>1.2279443629381603</v>
      </c>
      <c r="AO43" s="9">
        <f t="shared" si="7"/>
        <v>509.27676008733397</v>
      </c>
      <c r="AP43" s="7">
        <f t="shared" si="8"/>
        <v>59.377629609306325</v>
      </c>
    </row>
    <row r="44" spans="6:57" x14ac:dyDescent="0.25">
      <c r="G44" s="16"/>
      <c r="Z44" s="21"/>
      <c r="AA44" s="23"/>
      <c r="AB44" s="24"/>
      <c r="AC44" s="25"/>
      <c r="AM44" s="20">
        <v>89.5</v>
      </c>
      <c r="AN44" s="18">
        <f t="shared" si="6"/>
        <v>1.2294435896496907</v>
      </c>
      <c r="AO44" s="9">
        <f t="shared" si="7"/>
        <v>510.48851733580523</v>
      </c>
      <c r="AP44" s="7">
        <f t="shared" si="8"/>
        <v>59.309007177840058</v>
      </c>
    </row>
    <row r="45" spans="6:57" x14ac:dyDescent="0.25">
      <c r="G45" s="3"/>
      <c r="Z45" s="21"/>
      <c r="AA45" s="23"/>
      <c r="AB45" s="24"/>
      <c r="AC45" s="25"/>
      <c r="AM45" s="20">
        <v>90</v>
      </c>
      <c r="AN45" s="18">
        <f t="shared" si="6"/>
        <v>1.2296962553305093</v>
      </c>
      <c r="AO45" s="9">
        <f t="shared" si="7"/>
        <v>511.66124330704042</v>
      </c>
      <c r="AP45" s="7">
        <f t="shared" si="8"/>
        <v>59.185231907847474</v>
      </c>
    </row>
    <row r="46" spans="6:57" x14ac:dyDescent="0.25">
      <c r="Z46" s="21"/>
      <c r="AA46" s="23"/>
      <c r="AB46" s="24"/>
      <c r="AC46" s="25"/>
      <c r="AM46" s="20">
        <v>90.5</v>
      </c>
      <c r="AN46" s="18">
        <f t="shared" si="6"/>
        <v>1.228730642919345</v>
      </c>
      <c r="AO46" s="9">
        <f t="shared" si="7"/>
        <v>512.79827767789538</v>
      </c>
      <c r="AP46" s="7">
        <f t="shared" si="8"/>
        <v>59.00762787650384</v>
      </c>
    </row>
    <row r="47" spans="6:57" x14ac:dyDescent="0.25">
      <c r="Z47" s="21"/>
      <c r="AA47" s="23"/>
      <c r="AB47" s="24"/>
      <c r="AC47" s="25"/>
      <c r="AM47" s="20">
        <v>91</v>
      </c>
      <c r="AN47" s="18">
        <f t="shared" si="6"/>
        <v>1.2266328248119862</v>
      </c>
      <c r="AO47" s="9">
        <f t="shared" si="7"/>
        <v>513.90464241827431</v>
      </c>
      <c r="AP47" s="7">
        <f t="shared" si="8"/>
        <v>58.780065578769587</v>
      </c>
    </row>
    <row r="48" spans="6:57" x14ac:dyDescent="0.25">
      <c r="Z48" s="21"/>
      <c r="AA48" s="23"/>
      <c r="AB48" s="24"/>
      <c r="AC48" s="25"/>
      <c r="AM48" s="20">
        <v>91.5</v>
      </c>
      <c r="AN48" s="18">
        <f t="shared" si="6"/>
        <v>1.2235466628394533</v>
      </c>
      <c r="AO48" s="9">
        <f t="shared" si="7"/>
        <v>514.98704179098422</v>
      </c>
      <c r="AP48" s="7">
        <f t="shared" si="8"/>
        <v>58.508944083043069</v>
      </c>
    </row>
    <row r="49" spans="26:42" x14ac:dyDescent="0.25">
      <c r="Z49" s="21"/>
      <c r="AA49" s="23"/>
      <c r="AB49" s="24"/>
      <c r="AC49" s="25"/>
      <c r="AM49" s="20">
        <v>92</v>
      </c>
      <c r="AN49" s="18">
        <f t="shared" si="6"/>
        <v>1.2196738082989214</v>
      </c>
      <c r="AO49" s="9">
        <f t="shared" si="7"/>
        <v>516.05386235144397</v>
      </c>
      <c r="AP49" s="7">
        <f t="shared" si="8"/>
        <v>58.203176830308117</v>
      </c>
    </row>
    <row r="50" spans="26:42" x14ac:dyDescent="0.25">
      <c r="Z50" s="21"/>
      <c r="AA50" s="23"/>
      <c r="AB50" s="24"/>
      <c r="AC50" s="25"/>
      <c r="AM50" s="20">
        <v>92.5</v>
      </c>
      <c r="AN50" s="18">
        <f t="shared" si="6"/>
        <v>1.215273701922797</v>
      </c>
      <c r="AO50" s="9">
        <f t="shared" si="7"/>
        <v>517.11517294782971</v>
      </c>
      <c r="AP50" s="7">
        <f t="shared" si="8"/>
        <v>57.874179128789891</v>
      </c>
    </row>
    <row r="51" spans="26:42" x14ac:dyDescent="0.25">
      <c r="Z51" s="21"/>
      <c r="AA51" s="23"/>
      <c r="AB51" s="24"/>
      <c r="AC51" s="25"/>
      <c r="AM51" s="20">
        <v>93</v>
      </c>
      <c r="AN51" s="18">
        <f t="shared" si="6"/>
        <v>1.2106635738950899</v>
      </c>
      <c r="AO51" s="9">
        <f t="shared" si="7"/>
        <v>518.18272472130775</v>
      </c>
      <c r="AP51" s="7">
        <f t="shared" si="8"/>
        <v>57.535854881719381</v>
      </c>
    </row>
    <row r="52" spans="26:42" x14ac:dyDescent="0.25">
      <c r="Z52" s="21"/>
      <c r="AA52" s="23"/>
      <c r="AB52" s="24"/>
      <c r="AC52" s="25"/>
      <c r="AM52" s="20">
        <v>93.5</v>
      </c>
      <c r="AN52" s="18">
        <f t="shared" si="6"/>
        <v>1.2062184438514123</v>
      </c>
      <c r="AO52" s="9">
        <f t="shared" si="7"/>
        <v>519.26995110571443</v>
      </c>
      <c r="AP52" s="7">
        <f t="shared" si="8"/>
        <v>57.204579564230087</v>
      </c>
    </row>
    <row r="53" spans="26:42" x14ac:dyDescent="0.25">
      <c r="Z53" s="21"/>
      <c r="AA53" s="23"/>
      <c r="AB53" s="24"/>
      <c r="AC53" s="25"/>
      <c r="AM53" s="20">
        <v>94</v>
      </c>
      <c r="AN53" s="18">
        <f t="shared" si="6"/>
        <v>1.2023711208735222</v>
      </c>
      <c r="AO53" s="9">
        <f t="shared" si="7"/>
        <v>520.39196782755607</v>
      </c>
      <c r="AP53" s="7">
        <f t="shared" si="8"/>
        <v>56.899175973035376</v>
      </c>
    </row>
    <row r="54" spans="26:42" x14ac:dyDescent="0.25">
      <c r="Z54" s="21"/>
      <c r="AA54" s="23"/>
      <c r="AB54" s="24"/>
      <c r="AC54" s="25"/>
      <c r="AM54" s="20">
        <v>94.5</v>
      </c>
      <c r="AN54" s="18">
        <f t="shared" si="6"/>
        <v>1.1996122034947803</v>
      </c>
      <c r="AO54" s="9">
        <f t="shared" si="7"/>
        <v>521.56557290653291</v>
      </c>
      <c r="AP54" s="7">
        <f t="shared" si="8"/>
        <v>56.640878804895856</v>
      </c>
    </row>
    <row r="55" spans="26:42" x14ac:dyDescent="0.25">
      <c r="Z55" s="21"/>
      <c r="AA55" s="23"/>
      <c r="AB55" s="24"/>
      <c r="AC55" s="25"/>
      <c r="AM55" s="20">
        <v>95</v>
      </c>
      <c r="AN55" s="18">
        <f t="shared" si="6"/>
        <v>1.1984900796946931</v>
      </c>
      <c r="AO55" s="9">
        <f t="shared" si="7"/>
        <v>522.80924665475322</v>
      </c>
      <c r="AP55" s="7">
        <f t="shared" si="8"/>
        <v>56.453283693636756</v>
      </c>
    </row>
    <row r="56" spans="26:42" x14ac:dyDescent="0.25">
      <c r="Z56" s="21"/>
      <c r="AA56" s="23"/>
      <c r="AB56" s="24"/>
      <c r="AC56" s="25"/>
    </row>
    <row r="57" spans="26:42" x14ac:dyDescent="0.25">
      <c r="Z57" s="21"/>
      <c r="AA57" s="23"/>
      <c r="AB57" s="24"/>
      <c r="AC57" s="25"/>
    </row>
    <row r="58" spans="26:42" x14ac:dyDescent="0.25">
      <c r="Z58" s="21"/>
      <c r="AA58" s="23"/>
      <c r="AB58" s="24"/>
      <c r="AC58" s="25"/>
    </row>
    <row r="59" spans="26:42" x14ac:dyDescent="0.25">
      <c r="Z59" s="21"/>
      <c r="AA59" s="23"/>
      <c r="AB59" s="24"/>
      <c r="AC59" s="25"/>
    </row>
    <row r="60" spans="26:42" x14ac:dyDescent="0.25">
      <c r="Z60" s="21"/>
      <c r="AA60" s="23"/>
      <c r="AB60" s="24"/>
      <c r="AC60" s="25"/>
    </row>
    <row r="61" spans="26:42" x14ac:dyDescent="0.25">
      <c r="Z61" s="21"/>
      <c r="AA61" s="23"/>
      <c r="AB61" s="24"/>
      <c r="AC61" s="25"/>
    </row>
    <row r="62" spans="26:42" x14ac:dyDescent="0.25">
      <c r="Z62" s="21"/>
      <c r="AA62" s="23"/>
      <c r="AB62" s="24"/>
      <c r="AC62" s="25"/>
    </row>
    <row r="63" spans="26:42" x14ac:dyDescent="0.25">
      <c r="Z63" s="21"/>
      <c r="AA63" s="23"/>
      <c r="AB63" s="24"/>
      <c r="AC63" s="25"/>
    </row>
    <row r="64" spans="26:42" x14ac:dyDescent="0.25">
      <c r="Z64" s="21"/>
      <c r="AA64" s="23"/>
      <c r="AB64" s="24"/>
      <c r="AC64" s="25"/>
    </row>
    <row r="65" spans="26:29" x14ac:dyDescent="0.25">
      <c r="Z65" s="21"/>
      <c r="AA65" s="23"/>
      <c r="AB65" s="24"/>
      <c r="AC65" s="25"/>
    </row>
    <row r="66" spans="26:29" x14ac:dyDescent="0.25">
      <c r="Z66" s="21"/>
      <c r="AA66" s="23"/>
      <c r="AB66" s="24"/>
      <c r="AC66" s="25"/>
    </row>
    <row r="67" spans="26:29" x14ac:dyDescent="0.25">
      <c r="Z67" s="21"/>
      <c r="AA67" s="23"/>
      <c r="AB67" s="24"/>
      <c r="AC67" s="25"/>
    </row>
    <row r="68" spans="26:29" x14ac:dyDescent="0.25">
      <c r="Z68" s="21"/>
      <c r="AA68" s="23"/>
      <c r="AB68" s="24"/>
      <c r="AC68" s="25"/>
    </row>
    <row r="69" spans="26:29" x14ac:dyDescent="0.25">
      <c r="Z69" s="22"/>
      <c r="AA69" s="22"/>
      <c r="AB69" s="22"/>
      <c r="AC69" s="22"/>
    </row>
    <row r="70" spans="26:29" x14ac:dyDescent="0.25">
      <c r="Z70" s="22"/>
      <c r="AA70" s="22"/>
      <c r="AB70" s="22"/>
      <c r="AC70" s="22"/>
    </row>
    <row r="71" spans="26:29" x14ac:dyDescent="0.25">
      <c r="Z71" s="22"/>
      <c r="AA71" s="22"/>
      <c r="AB71" s="22"/>
      <c r="AC71" s="22"/>
    </row>
    <row r="72" spans="26:29" x14ac:dyDescent="0.25">
      <c r="Z72" s="22"/>
      <c r="AA72" s="22"/>
      <c r="AB72" s="22"/>
      <c r="AC72" s="22"/>
    </row>
    <row r="73" spans="26:29" x14ac:dyDescent="0.25">
      <c r="Z73" s="22"/>
      <c r="AA73" s="22"/>
      <c r="AB73" s="22"/>
      <c r="AC73" s="22"/>
    </row>
    <row r="74" spans="26:29" x14ac:dyDescent="0.25">
      <c r="Z74" s="22"/>
      <c r="AA74" s="22"/>
      <c r="AB74" s="22"/>
      <c r="AC74" s="22"/>
    </row>
    <row r="75" spans="26:29" x14ac:dyDescent="0.25">
      <c r="Z75" s="22"/>
      <c r="AA75" s="22"/>
      <c r="AB75" s="22"/>
      <c r="AC75" s="22"/>
    </row>
    <row r="76" spans="26:29" x14ac:dyDescent="0.25">
      <c r="Z76" s="22"/>
      <c r="AA76" s="22"/>
      <c r="AB76" s="22"/>
      <c r="AC76" s="22"/>
    </row>
  </sheetData>
  <sortState ref="BW30:CD32">
    <sortCondition ref="BZ35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</dc:creator>
  <cp:lastModifiedBy>Doug</cp:lastModifiedBy>
  <cp:lastPrinted>2016-03-03T22:13:18Z</cp:lastPrinted>
  <dcterms:created xsi:type="dcterms:W3CDTF">2016-02-03T01:35:42Z</dcterms:created>
  <dcterms:modified xsi:type="dcterms:W3CDTF">2016-03-19T21:05:04Z</dcterms:modified>
</cp:coreProperties>
</file>