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9055" yWindow="105" windowWidth="27750" windowHeight="11595"/>
  </bookViews>
  <sheets>
    <sheet name="Smooth Curv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B45" i="1" l="1"/>
  <c r="CB46" i="1"/>
  <c r="CB47" i="1"/>
  <c r="CB48" i="1"/>
  <c r="CB44" i="1"/>
  <c r="BS11" i="1"/>
  <c r="BE17" i="1"/>
  <c r="AQ21" i="1"/>
  <c r="AC14" i="1"/>
  <c r="BZ10" i="1"/>
  <c r="BZ11" i="1"/>
  <c r="BZ12" i="1"/>
  <c r="BZ13" i="1"/>
  <c r="BZ14" i="1"/>
  <c r="BZ15" i="1"/>
  <c r="BZ16" i="1"/>
  <c r="BZ17" i="1"/>
  <c r="BZ18" i="1"/>
  <c r="BZ19" i="1"/>
  <c r="BZ9" i="1"/>
  <c r="BY10" i="1"/>
  <c r="BY11" i="1"/>
  <c r="BY12" i="1"/>
  <c r="BY13" i="1"/>
  <c r="BY14" i="1"/>
  <c r="BY15" i="1"/>
  <c r="BY16" i="1"/>
  <c r="BY17" i="1"/>
  <c r="BY18" i="1"/>
  <c r="BY19" i="1"/>
  <c r="BY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M34" i="1" s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9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K22" i="1" s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V9" i="1"/>
  <c r="U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W9" i="1" l="1"/>
  <c r="AY39" i="1"/>
  <c r="BM33" i="1"/>
  <c r="BM17" i="1"/>
  <c r="BM49" i="1"/>
  <c r="BM25" i="1"/>
  <c r="BM52" i="1"/>
  <c r="BM28" i="1"/>
  <c r="BM41" i="1"/>
  <c r="CA9" i="1"/>
  <c r="BM53" i="1"/>
  <c r="CA19" i="1"/>
  <c r="AY42" i="1"/>
  <c r="AY34" i="1"/>
  <c r="AY18" i="1"/>
  <c r="BM11" i="1"/>
  <c r="CA14" i="1"/>
  <c r="AY50" i="1"/>
  <c r="AY26" i="1"/>
  <c r="AY10" i="1"/>
  <c r="AY29" i="1"/>
  <c r="AY13" i="1"/>
  <c r="BM21" i="1"/>
  <c r="AY45" i="1"/>
  <c r="AK35" i="1"/>
  <c r="AY38" i="1"/>
  <c r="AY30" i="1"/>
  <c r="AY22" i="1"/>
  <c r="AY49" i="1"/>
  <c r="AY41" i="1"/>
  <c r="AY33" i="1"/>
  <c r="AY25" i="1"/>
  <c r="AY17" i="1"/>
  <c r="BM51" i="1"/>
  <c r="BM43" i="1"/>
  <c r="BM19" i="1"/>
  <c r="BM50" i="1"/>
  <c r="BM42" i="1"/>
  <c r="BM26" i="1"/>
  <c r="BM18" i="1"/>
  <c r="BM10" i="1"/>
  <c r="BM48" i="1"/>
  <c r="BM16" i="1"/>
  <c r="AK33" i="1"/>
  <c r="AY44" i="1"/>
  <c r="AY20" i="1"/>
  <c r="BM45" i="1"/>
  <c r="W64" i="1"/>
  <c r="W48" i="1"/>
  <c r="W40" i="1"/>
  <c r="W32" i="1"/>
  <c r="W24" i="1"/>
  <c r="W16" i="1"/>
  <c r="AK40" i="1"/>
  <c r="AK32" i="1"/>
  <c r="AK24" i="1"/>
  <c r="AK16" i="1"/>
  <c r="AK36" i="1"/>
  <c r="AK28" i="1"/>
  <c r="AK20" i="1"/>
  <c r="AK12" i="1"/>
  <c r="AY40" i="1"/>
  <c r="AY24" i="1"/>
  <c r="BM44" i="1"/>
  <c r="BM36" i="1"/>
  <c r="BM20" i="1"/>
  <c r="BM12" i="1"/>
  <c r="CA13" i="1"/>
  <c r="BM40" i="1"/>
  <c r="BM24" i="1"/>
  <c r="AY37" i="1"/>
  <c r="AK25" i="1"/>
  <c r="AK21" i="1"/>
  <c r="AY36" i="1"/>
  <c r="AY12" i="1"/>
  <c r="BM37" i="1"/>
  <c r="BM13" i="1"/>
  <c r="W72" i="1"/>
  <c r="W23" i="1"/>
  <c r="W15" i="1"/>
  <c r="AK39" i="1"/>
  <c r="AK31" i="1"/>
  <c r="AK23" i="1"/>
  <c r="AK15" i="1"/>
  <c r="AY47" i="1"/>
  <c r="AY31" i="1"/>
  <c r="AY23" i="1"/>
  <c r="AY15" i="1"/>
  <c r="CA12" i="1"/>
  <c r="BM9" i="1"/>
  <c r="BM32" i="1"/>
  <c r="AY21" i="1"/>
  <c r="CA18" i="1"/>
  <c r="AK41" i="1"/>
  <c r="AK17" i="1"/>
  <c r="AY9" i="1"/>
  <c r="AY28" i="1"/>
  <c r="BM29" i="1"/>
  <c r="CA17" i="1"/>
  <c r="W80" i="1"/>
  <c r="W56" i="1"/>
  <c r="W39" i="1"/>
  <c r="AK38" i="1"/>
  <c r="AK30" i="1"/>
  <c r="AK14" i="1"/>
  <c r="AK42" i="1"/>
  <c r="AK34" i="1"/>
  <c r="AY46" i="1"/>
  <c r="AY14" i="1"/>
  <c r="CA11" i="1"/>
  <c r="CA15" i="1"/>
  <c r="CA10" i="1"/>
  <c r="W71" i="1"/>
  <c r="W31" i="1"/>
  <c r="AK11" i="1"/>
  <c r="BM55" i="1"/>
  <c r="BM39" i="1"/>
  <c r="BM31" i="1"/>
  <c r="BM15" i="1"/>
  <c r="AK26" i="1"/>
  <c r="AK18" i="1"/>
  <c r="AK10" i="1"/>
  <c r="AY48" i="1"/>
  <c r="AY32" i="1"/>
  <c r="AY16" i="1"/>
  <c r="AY51" i="1"/>
  <c r="AY43" i="1"/>
  <c r="AY35" i="1"/>
  <c r="AY27" i="1"/>
  <c r="AY19" i="1"/>
  <c r="AY11" i="1"/>
  <c r="AK19" i="1"/>
  <c r="BM23" i="1"/>
  <c r="W85" i="1"/>
  <c r="W69" i="1"/>
  <c r="W45" i="1"/>
  <c r="W21" i="1"/>
  <c r="AK37" i="1"/>
  <c r="AK29" i="1"/>
  <c r="AK13" i="1"/>
  <c r="W79" i="1"/>
  <c r="W63" i="1"/>
  <c r="AK43" i="1"/>
  <c r="AK27" i="1"/>
  <c r="BM47" i="1"/>
  <c r="W77" i="1"/>
  <c r="W61" i="1"/>
  <c r="W53" i="1"/>
  <c r="W37" i="1"/>
  <c r="W29" i="1"/>
  <c r="W13" i="1"/>
  <c r="BM35" i="1"/>
  <c r="BM27" i="1"/>
  <c r="BM38" i="1"/>
  <c r="BM54" i="1"/>
  <c r="BM30" i="1"/>
  <c r="BM14" i="1"/>
  <c r="W76" i="1"/>
  <c r="W60" i="1"/>
  <c r="W44" i="1"/>
  <c r="W28" i="1"/>
  <c r="W12" i="1"/>
  <c r="CA16" i="1"/>
  <c r="BM46" i="1"/>
  <c r="BM22" i="1"/>
  <c r="W84" i="1"/>
  <c r="W68" i="1"/>
  <c r="W52" i="1"/>
  <c r="W36" i="1"/>
  <c r="W20" i="1"/>
  <c r="W83" i="1"/>
  <c r="W75" i="1"/>
  <c r="W67" i="1"/>
  <c r="W59" i="1"/>
  <c r="W51" i="1"/>
  <c r="W43" i="1"/>
  <c r="W35" i="1"/>
  <c r="W27" i="1"/>
  <c r="W19" i="1"/>
  <c r="W11" i="1"/>
  <c r="W82" i="1"/>
  <c r="W74" i="1"/>
  <c r="W66" i="1"/>
  <c r="W58" i="1"/>
  <c r="W50" i="1"/>
  <c r="W42" i="1"/>
  <c r="W34" i="1"/>
  <c r="W26" i="1"/>
  <c r="W18" i="1"/>
  <c r="W10" i="1"/>
  <c r="W81" i="1"/>
  <c r="W73" i="1"/>
  <c r="W65" i="1"/>
  <c r="W57" i="1"/>
  <c r="W49" i="1"/>
  <c r="W41" i="1"/>
  <c r="W33" i="1"/>
  <c r="W25" i="1"/>
  <c r="W17" i="1"/>
  <c r="AK9" i="1"/>
  <c r="W78" i="1"/>
  <c r="W70" i="1"/>
  <c r="W62" i="1"/>
  <c r="W54" i="1"/>
  <c r="W46" i="1"/>
  <c r="W38" i="1"/>
  <c r="W30" i="1"/>
  <c r="W22" i="1"/>
  <c r="W14" i="1"/>
  <c r="W47" i="1"/>
  <c r="W55" i="1"/>
</calcChain>
</file>

<file path=xl/sharedStrings.xml><?xml version="1.0" encoding="utf-8"?>
<sst xmlns="http://schemas.openxmlformats.org/spreadsheetml/2006/main" count="128" uniqueCount="26">
  <si>
    <t>Gate</t>
  </si>
  <si>
    <t>Opening</t>
  </si>
  <si>
    <t>(%)</t>
  </si>
  <si>
    <t>Blade</t>
  </si>
  <si>
    <t>Angle</t>
  </si>
  <si>
    <t>Flow</t>
  </si>
  <si>
    <t>(cfs)</t>
  </si>
  <si>
    <t>Gross</t>
  </si>
  <si>
    <t>Head</t>
  </si>
  <si>
    <t>(ft)</t>
  </si>
  <si>
    <t>Power</t>
  </si>
  <si>
    <t>(MW)</t>
  </si>
  <si>
    <t>Corrected</t>
  </si>
  <si>
    <t>Efficiency</t>
  </si>
  <si>
    <t>Equation</t>
  </si>
  <si>
    <t>(CFS)</t>
  </si>
  <si>
    <t>Constructed</t>
  </si>
  <si>
    <t>Count</t>
  </si>
  <si>
    <t>ForeBay</t>
  </si>
  <si>
    <t>TailWater</t>
  </si>
  <si>
    <t>MW</t>
  </si>
  <si>
    <t>POINTS OF TANGENCY</t>
  </si>
  <si>
    <t>Flow2</t>
  </si>
  <si>
    <t>Power2</t>
  </si>
  <si>
    <t>Power1</t>
  </si>
  <si>
    <t>Flow1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</si>
</sst>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2" fillId="0" borderId="0" applyNumberFormat="0" applyFill="0" applyBorder="0" applyAlignment="0" applyProtection="0"/>
    <xf numFmtId="0" fontId="2" fillId="0" borderId="0" applyNumberFormat="0" applyProtection="0">
      <alignment vertical="top" wrapText="1"/>
    </xf>
    <xf numFmtId="0" fontId="2" fillId="0" borderId="3" applyNumberFormat="0" applyProtection="0">
      <alignment vertical="top" wrapText="1"/>
    </xf>
    <xf numFmtId="0" fontId="1" fillId="0" borderId="4" applyNumberFormat="0" applyProtection="0">
      <alignment horizontal="left" wrapText="1"/>
    </xf>
    <xf numFmtId="0" fontId="1" fillId="0" borderId="5" applyNumberFormat="0" applyProtection="0">
      <alignment wrapText="1"/>
    </xf>
    <xf numFmtId="0" fontId="2" fillId="0" borderId="6" applyNumberFormat="0" applyFont="0" applyFill="0" applyProtection="0">
      <alignment wrapText="1"/>
    </xf>
    <xf numFmtId="0" fontId="1" fillId="0" borderId="7" applyNumberFormat="0" applyFill="0" applyProtection="0">
      <alignment wrapText="1"/>
    </xf>
    <xf numFmtId="0" fontId="3" fillId="0" borderId="0" applyNumberFormat="0" applyProtection="0">
      <alignment horizontal="left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0" applyNumberFormat="0" applyAlignment="0" applyProtection="0"/>
    <xf numFmtId="0" fontId="14" fillId="6" borderId="11" applyNumberFormat="0" applyAlignment="0" applyProtection="0"/>
    <xf numFmtId="0" fontId="15" fillId="6" borderId="10" applyNumberFormat="0" applyAlignment="0" applyProtection="0"/>
    <xf numFmtId="0" fontId="16" fillId="0" borderId="12" applyNumberFormat="0" applyFill="0" applyAlignment="0" applyProtection="0"/>
    <xf numFmtId="0" fontId="17" fillId="7" borderId="13" applyNumberFormat="0" applyAlignment="0" applyProtection="0"/>
    <xf numFmtId="0" fontId="18" fillId="0" borderId="0" applyNumberFormat="0" applyFill="0" applyBorder="0" applyAlignment="0" applyProtection="0"/>
    <xf numFmtId="0" fontId="5" fillId="8" borderId="1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</cellStyleXfs>
  <cellXfs count="4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 applyAlignment="1">
      <alignment horizontal="center" readingOrder="1"/>
    </xf>
    <xf numFmtId="2" fontId="0" fillId="0" borderId="0" xfId="0" applyNumberFormat="1"/>
    <xf numFmtId="164" fontId="4" fillId="0" borderId="0" xfId="0" applyNumberFormat="1" applyFont="1" applyAlignment="1">
      <alignment horizontal="center" readingOrder="1"/>
    </xf>
    <xf numFmtId="0" fontId="0" fillId="0" borderId="0" xfId="0"/>
    <xf numFmtId="0" fontId="0" fillId="0" borderId="0" xfId="0"/>
    <xf numFmtId="0" fontId="0" fillId="0" borderId="0" xfId="0" applyBorder="1"/>
    <xf numFmtId="2" fontId="0" fillId="3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34" borderId="0" xfId="0" applyFill="1" applyAlignment="1">
      <alignment horizontal="center"/>
    </xf>
    <xf numFmtId="0" fontId="0" fillId="34" borderId="0" xfId="0" applyFill="1"/>
    <xf numFmtId="0" fontId="0" fillId="35" borderId="0" xfId="0" applyFill="1" applyAlignment="1">
      <alignment horizontal="center"/>
    </xf>
    <xf numFmtId="2" fontId="0" fillId="35" borderId="0" xfId="0" applyNumberFormat="1" applyFill="1" applyAlignment="1">
      <alignment horizontal="center"/>
    </xf>
    <xf numFmtId="2" fontId="4" fillId="35" borderId="0" xfId="0" applyNumberFormat="1" applyFont="1" applyFill="1" applyAlignment="1">
      <alignment horizontal="center" readingOrder="1"/>
    </xf>
    <xf numFmtId="164" fontId="4" fillId="35" borderId="0" xfId="0" applyNumberFormat="1" applyFont="1" applyFill="1" applyAlignment="1">
      <alignment horizontal="center" readingOrder="1"/>
    </xf>
    <xf numFmtId="2" fontId="0" fillId="35" borderId="0" xfId="0" applyNumberFormat="1" applyFill="1"/>
    <xf numFmtId="2" fontId="4" fillId="35" borderId="0" xfId="0" applyNumberFormat="1" applyFont="1" applyFill="1" applyBorder="1" applyAlignment="1">
      <alignment horizontal="center" readingOrder="1"/>
    </xf>
    <xf numFmtId="0" fontId="0" fillId="36" borderId="0" xfId="0" applyFill="1" applyAlignment="1">
      <alignment horizontal="center"/>
    </xf>
    <xf numFmtId="2" fontId="0" fillId="36" borderId="0" xfId="0" applyNumberFormat="1" applyFill="1" applyAlignment="1">
      <alignment horizontal="center"/>
    </xf>
    <xf numFmtId="164" fontId="0" fillId="35" borderId="0" xfId="0" applyNumberFormat="1" applyFill="1"/>
    <xf numFmtId="0" fontId="0" fillId="35" borderId="0" xfId="0" applyFill="1"/>
    <xf numFmtId="0" fontId="20" fillId="36" borderId="0" xfId="0" applyFont="1" applyFill="1"/>
    <xf numFmtId="0" fontId="0" fillId="36" borderId="0" xfId="0" applyFill="1"/>
    <xf numFmtId="0" fontId="0" fillId="33" borderId="0" xfId="0" applyFill="1"/>
    <xf numFmtId="2" fontId="4" fillId="33" borderId="0" xfId="0" applyNumberFormat="1" applyFont="1" applyFill="1" applyAlignment="1">
      <alignment horizontal="center" readingOrder="1"/>
    </xf>
    <xf numFmtId="164" fontId="4" fillId="33" borderId="0" xfId="0" applyNumberFormat="1" applyFont="1" applyFill="1" applyAlignment="1">
      <alignment horizontal="center" readingOrder="1"/>
    </xf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37" borderId="0" xfId="0" applyFill="1" applyAlignment="1">
      <alignment horizontal="center"/>
    </xf>
    <xf numFmtId="0" fontId="0" fillId="37" borderId="0" xfId="0" applyFill="1" applyBorder="1" applyAlignment="1">
      <alignment horizontal="center"/>
    </xf>
    <xf numFmtId="2" fontId="0" fillId="37" borderId="0" xfId="0" applyNumberFormat="1" applyFill="1" applyBorder="1" applyAlignment="1">
      <alignment horizontal="center"/>
    </xf>
    <xf numFmtId="164" fontId="0" fillId="37" borderId="0" xfId="0" applyNumberFormat="1" applyFill="1" applyBorder="1" applyAlignment="1">
      <alignment horizontal="center"/>
    </xf>
    <xf numFmtId="0" fontId="22" fillId="0" borderId="0" xfId="0" applyFont="1"/>
  </cellXfs>
  <cellStyles count="52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Body: normal cell" xfId="2"/>
    <cellStyle name="Calculation" xfId="21" builtinId="22" customBuiltin="1"/>
    <cellStyle name="Check Cell" xfId="23" builtinId="23" customBuiltin="1"/>
    <cellStyle name="Explanatory Text" xfId="26" builtinId="53" customBuiltin="1"/>
    <cellStyle name="Font: Calibri, 9pt regular" xfId="3"/>
    <cellStyle name="Footnotes: all except top row" xfId="4"/>
    <cellStyle name="Footnotes: top row" xfId="5"/>
    <cellStyle name="Good" xfId="16" builtinId="26" customBuiltin="1"/>
    <cellStyle name="Header: bottom row" xfId="1"/>
    <cellStyle name="Header: top rows" xfId="6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te" xfId="25" builtinId="10" customBuiltin="1"/>
    <cellStyle name="Output" xfId="20" builtinId="21" customBuiltin="1"/>
    <cellStyle name="Parent row" xfId="7"/>
    <cellStyle name="Section Break" xfId="8"/>
    <cellStyle name="Section Break: parent row" xfId="9"/>
    <cellStyle name="Table title" xfId="10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7261067932836"/>
          <c:y val="4.6144335470451193E-2"/>
          <c:w val="0.84403328834982361"/>
          <c:h val="0.76160341764318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'Smooth Curves'!$G$7</c:f>
              <c:strCache>
                <c:ptCount val="1"/>
                <c:pt idx="0">
                  <c:v>Flow1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accent1"/>
              </a:solidFill>
            </c:spPr>
          </c:marke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4.4262820300273217E-2"/>
                  <c:y val="-8.6630342971908317E-2"/>
                </c:manualLayout>
              </c:layout>
              <c:numFmt formatCode="0.0000000000E+00" sourceLinked="0"/>
              <c:spPr>
                <a:solidFill>
                  <a:schemeClr val="lt1"/>
                </a:solidFill>
                <a:ln w="12700">
                  <a:solidFill>
                    <a:schemeClr val="tx1"/>
                  </a:solidFill>
                </a:ln>
              </c:spPr>
            </c:trendlineLbl>
          </c:trendline>
          <c:xVal>
            <c:numRef>
              <c:f>'Smooth Curves'!$B$9:$B$17</c:f>
              <c:numCache>
                <c:formatCode>0.0</c:formatCode>
                <c:ptCount val="9"/>
                <c:pt idx="0" formatCode="0.00">
                  <c:v>38.299999999999969</c:v>
                </c:pt>
                <c:pt idx="1">
                  <c:v>49.955962962962936</c:v>
                </c:pt>
                <c:pt idx="2">
                  <c:v>54.98170370370368</c:v>
                </c:pt>
                <c:pt idx="3">
                  <c:v>57.059180582524064</c:v>
                </c:pt>
                <c:pt idx="4">
                  <c:v>60.036071794871944</c:v>
                </c:pt>
                <c:pt idx="5">
                  <c:v>62.29999999999972</c:v>
                </c:pt>
                <c:pt idx="6" formatCode="0.00">
                  <c:v>65.401390663390231</c:v>
                </c:pt>
                <c:pt idx="7" formatCode="0.00">
                  <c:v>70.300003656307126</c:v>
                </c:pt>
                <c:pt idx="8" formatCode="0.00">
                  <c:v>75.099999999999696</c:v>
                </c:pt>
              </c:numCache>
            </c:numRef>
          </c:xVal>
          <c:yVal>
            <c:numRef>
              <c:f>'Smooth Curves'!$G$9:$G$17</c:f>
              <c:numCache>
                <c:formatCode>0.0</c:formatCode>
                <c:ptCount val="9"/>
                <c:pt idx="0" formatCode="0.00">
                  <c:v>250.30817578468447</c:v>
                </c:pt>
                <c:pt idx="1">
                  <c:v>301.92529387543448</c:v>
                </c:pt>
                <c:pt idx="2">
                  <c:v>319.32560348082035</c:v>
                </c:pt>
                <c:pt idx="3">
                  <c:v>325.39110651192664</c:v>
                </c:pt>
                <c:pt idx="4">
                  <c:v>332.24475617436622</c:v>
                </c:pt>
                <c:pt idx="5">
                  <c:v>337.04654405357269</c:v>
                </c:pt>
                <c:pt idx="6" formatCode="0.00">
                  <c:v>344.27825012128898</c:v>
                </c:pt>
                <c:pt idx="7" formatCode="0.00">
                  <c:v>353.44637888859347</c:v>
                </c:pt>
                <c:pt idx="8" formatCode="0.00">
                  <c:v>361.25826919605333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'Smooth Curves'!$P$6</c:f>
              <c:strCache>
                <c:ptCount val="1"/>
                <c:pt idx="0">
                  <c:v>Flow2</c:v>
                </c:pt>
              </c:strCache>
            </c:strRef>
          </c:tx>
          <c:spPr>
            <a:ln w="28575">
              <a:noFill/>
            </a:ln>
          </c:spPr>
          <c:xVal>
            <c:numRef>
              <c:f>'Smooth Curves'!$N$7:$N$19</c:f>
              <c:numCache>
                <c:formatCode>General</c:formatCode>
                <c:ptCount val="13"/>
                <c:pt idx="0">
                  <c:v>49.388857142857098</c:v>
                </c:pt>
                <c:pt idx="1">
                  <c:v>54.948727272727297</c:v>
                </c:pt>
                <c:pt idx="2">
                  <c:v>54.9710769230769</c:v>
                </c:pt>
                <c:pt idx="3">
                  <c:v>57.046624999999999</c:v>
                </c:pt>
                <c:pt idx="4">
                  <c:v>57.064399999999999</c:v>
                </c:pt>
                <c:pt idx="5">
                  <c:v>57.066727272727299</c:v>
                </c:pt>
                <c:pt idx="6">
                  <c:v>60.033666666666697</c:v>
                </c:pt>
                <c:pt idx="7">
                  <c:v>62.3</c:v>
                </c:pt>
                <c:pt idx="8">
                  <c:v>62.3</c:v>
                </c:pt>
                <c:pt idx="9">
                  <c:v>65.400740740740702</c:v>
                </c:pt>
                <c:pt idx="10">
                  <c:v>65.402333333333303</c:v>
                </c:pt>
                <c:pt idx="11">
                  <c:v>70.3</c:v>
                </c:pt>
                <c:pt idx="12">
                  <c:v>75.099999999999994</c:v>
                </c:pt>
              </c:numCache>
            </c:numRef>
          </c:xVal>
          <c:yVal>
            <c:numRef>
              <c:f>'Smooth Curves'!$P$7:$P$19</c:f>
              <c:numCache>
                <c:formatCode>General</c:formatCode>
                <c:ptCount val="13"/>
                <c:pt idx="0">
                  <c:v>300.56285714285701</c:v>
                </c:pt>
                <c:pt idx="1">
                  <c:v>319.42545454545501</c:v>
                </c:pt>
                <c:pt idx="2">
                  <c:v>318.655384615385</c:v>
                </c:pt>
                <c:pt idx="3">
                  <c:v>325</c:v>
                </c:pt>
                <c:pt idx="4">
                  <c:v>325.28199999999998</c:v>
                </c:pt>
                <c:pt idx="5">
                  <c:v>325.05636363636398</c:v>
                </c:pt>
                <c:pt idx="6">
                  <c:v>332.07</c:v>
                </c:pt>
                <c:pt idx="7">
                  <c:v>336.79230769230799</c:v>
                </c:pt>
                <c:pt idx="8">
                  <c:v>336.39692307692297</c:v>
                </c:pt>
                <c:pt idx="9">
                  <c:v>343.57333333333298</c:v>
                </c:pt>
                <c:pt idx="10">
                  <c:v>343.97666666666697</c:v>
                </c:pt>
                <c:pt idx="11">
                  <c:v>352.94545454545499</c:v>
                </c:pt>
                <c:pt idx="12">
                  <c:v>360.87875000000003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776640"/>
        <c:axId val="129782912"/>
      </c:scatterChart>
      <c:valAx>
        <c:axId val="129776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9782912"/>
        <c:crosses val="autoZero"/>
        <c:crossBetween val="midCat"/>
      </c:valAx>
      <c:valAx>
        <c:axId val="129782912"/>
        <c:scaling>
          <c:orientation val="minMax"/>
          <c:max val="400"/>
          <c:min val="2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9776640"/>
        <c:crosses val="autoZero"/>
        <c:crossBetween val="midCat"/>
        <c:majorUnit val="25"/>
      </c:valAx>
    </c:plotArea>
    <c:legend>
      <c:legendPos val="l"/>
      <c:layout>
        <c:manualLayout>
          <c:xMode val="edge"/>
          <c:yMode val="edge"/>
          <c:x val="0.16054388047428314"/>
          <c:y val="0.32907873322832648"/>
          <c:w val="0.21710352893975965"/>
          <c:h val="0.16312576640236046"/>
        </c:manualLayout>
      </c:layout>
      <c:overlay val="1"/>
      <c:spPr>
        <a:solidFill>
          <a:schemeClr val="lt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5.1782216247359333E-2"/>
                  <c:y val="-0.37368784381404452"/>
                </c:manualLayout>
              </c:layout>
              <c:numFmt formatCode="0.0000000000E+00" sourceLinked="0"/>
            </c:trendlineLbl>
          </c:trendline>
          <c:xVal>
            <c:numRef>
              <c:f>'Smooth Curves'!$BR$7:$BR$10</c:f>
              <c:numCache>
                <c:formatCode>General</c:formatCode>
                <c:ptCount val="4"/>
                <c:pt idx="0">
                  <c:v>94.6</c:v>
                </c:pt>
                <c:pt idx="1">
                  <c:v>96.096818181818193</c:v>
                </c:pt>
                <c:pt idx="2">
                  <c:v>96.096874999999997</c:v>
                </c:pt>
                <c:pt idx="3">
                  <c:v>98.101538461538496</c:v>
                </c:pt>
              </c:numCache>
            </c:numRef>
          </c:xVal>
          <c:yVal>
            <c:numRef>
              <c:f>'Smooth Curves'!$BU$7:$BU$10</c:f>
              <c:numCache>
                <c:formatCode>General</c:formatCode>
                <c:ptCount val="4"/>
                <c:pt idx="0">
                  <c:v>3.4614761904761902</c:v>
                </c:pt>
                <c:pt idx="1">
                  <c:v>3.5185909090909102</c:v>
                </c:pt>
                <c:pt idx="2">
                  <c:v>3.5178124999999998</c:v>
                </c:pt>
                <c:pt idx="3">
                  <c:v>3.52365384615385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71424"/>
        <c:axId val="132073344"/>
      </c:scatterChart>
      <c:valAx>
        <c:axId val="132071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073344"/>
        <c:crosses val="autoZero"/>
        <c:crossBetween val="midCat"/>
      </c:valAx>
      <c:valAx>
        <c:axId val="132073344"/>
        <c:scaling>
          <c:orientation val="minMax"/>
          <c:max val="3.8"/>
          <c:min val="3.3"/>
        </c:scaling>
        <c:delete val="1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one"/>
        <c:crossAx val="132071424"/>
        <c:crosses val="autoZero"/>
        <c:crossBetween val="midCat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14950166112956811"/>
                  <c:y val="-0.31143851159230096"/>
                </c:manualLayout>
              </c:layout>
              <c:numFmt formatCode="0.0000000000E+00" sourceLinked="0"/>
            </c:trendlineLbl>
          </c:trendline>
          <c:xVal>
            <c:numRef>
              <c:f>'Smooth Curves'!$BR$7:$BR$10</c:f>
              <c:numCache>
                <c:formatCode>General</c:formatCode>
                <c:ptCount val="4"/>
                <c:pt idx="0">
                  <c:v>94.6</c:v>
                </c:pt>
                <c:pt idx="1">
                  <c:v>96.096818181818193</c:v>
                </c:pt>
                <c:pt idx="2">
                  <c:v>96.096874999999997</c:v>
                </c:pt>
                <c:pt idx="3">
                  <c:v>98.101538461538496</c:v>
                </c:pt>
              </c:numCache>
            </c:numRef>
          </c:xVal>
          <c:yVal>
            <c:numRef>
              <c:f>'Smooth Curves'!$BT$7:$BT$10</c:f>
              <c:numCache>
                <c:formatCode>General</c:formatCode>
                <c:ptCount val="4"/>
                <c:pt idx="0">
                  <c:v>799.85333333333301</c:v>
                </c:pt>
                <c:pt idx="1">
                  <c:v>807.41727272727303</c:v>
                </c:pt>
                <c:pt idx="2">
                  <c:v>808.03750000000002</c:v>
                </c:pt>
                <c:pt idx="3">
                  <c:v>815.21538461538501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102400"/>
        <c:axId val="132104576"/>
      </c:scatterChart>
      <c:valAx>
        <c:axId val="132102400"/>
        <c:scaling>
          <c:orientation val="minMax"/>
          <c:max val="1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104576"/>
        <c:crosses val="autoZero"/>
        <c:crossBetween val="midCat"/>
      </c:valAx>
      <c:valAx>
        <c:axId val="132104576"/>
        <c:scaling>
          <c:orientation val="minMax"/>
          <c:max val="850"/>
          <c:min val="77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102400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BLADE</a:t>
            </a:r>
            <a:r>
              <a:rPr lang="en-US" baseline="0"/>
              <a:t> TO GATE CAM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spPr>
              <a:ln w="25400">
                <a:solidFill>
                  <a:srgbClr val="7030A0"/>
                </a:solidFill>
              </a:ln>
            </c:spPr>
            <c:trendlineType val="poly"/>
            <c:order val="3"/>
            <c:dispRSqr val="0"/>
            <c:dispEq val="0"/>
          </c:trendline>
          <c:xVal>
            <c:numRef>
              <c:f>'Smooth Curves'!$BY$44:$BY$48</c:f>
              <c:numCache>
                <c:formatCode>General</c:formatCode>
                <c:ptCount val="5"/>
                <c:pt idx="0">
                  <c:v>52.5</c:v>
                </c:pt>
                <c:pt idx="1">
                  <c:v>64.75</c:v>
                </c:pt>
                <c:pt idx="2">
                  <c:v>72</c:v>
                </c:pt>
                <c:pt idx="3">
                  <c:v>84.25</c:v>
                </c:pt>
                <c:pt idx="4">
                  <c:v>97.25</c:v>
                </c:pt>
              </c:numCache>
            </c:numRef>
          </c:xVal>
          <c:yVal>
            <c:numRef>
              <c:f>'Smooth Curves'!$BZ$44:$BZ$48</c:f>
              <c:numCache>
                <c:formatCode>General</c:formatCode>
                <c:ptCount val="5"/>
                <c:pt idx="0">
                  <c:v>0.5</c:v>
                </c:pt>
                <c:pt idx="1">
                  <c:v>9.82</c:v>
                </c:pt>
                <c:pt idx="2">
                  <c:v>20.55</c:v>
                </c:pt>
                <c:pt idx="3">
                  <c:v>40.369999999999997</c:v>
                </c:pt>
                <c:pt idx="4">
                  <c:v>67.680000000000007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61312"/>
        <c:axId val="132463232"/>
      </c:scatterChart>
      <c:valAx>
        <c:axId val="1324613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Wicket Gate Opening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132463232"/>
        <c:crosses val="autoZero"/>
        <c:crossBetween val="midCat"/>
      </c:valAx>
      <c:valAx>
        <c:axId val="132463232"/>
        <c:scaling>
          <c:orientation val="minMax"/>
          <c:max val="120"/>
          <c:min val="-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Blade Angle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461312"/>
        <c:crosses val="autoZero"/>
        <c:crossBetween val="midCat"/>
      </c:valAx>
      <c:spPr>
        <a:blipFill dpi="0" rotWithShape="1">
          <a:blip xmlns:r="http://schemas.openxmlformats.org/officeDocument/2006/relationships" r:embed="rId1">
            <a:alphaModFix amt="50000"/>
          </a:blip>
          <a:srcRect/>
          <a:stretch>
            <a:fillRect/>
          </a:stretch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2375266412325"/>
          <c:y val="5.101088759494312E-2"/>
          <c:w val="0.85053017139796827"/>
          <c:h val="0.819162818293474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'Smooth Curves'!$H$7</c:f>
              <c:strCache>
                <c:ptCount val="1"/>
                <c:pt idx="0">
                  <c:v>Power1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3.2802379855473345E-2"/>
                  <c:y val="0.42117487930717706"/>
                </c:manualLayout>
              </c:layout>
              <c:numFmt formatCode="0.0000000000E+00" sourceLinked="0"/>
              <c:spPr>
                <a:solidFill>
                  <a:schemeClr val="lt1"/>
                </a:solidFill>
                <a:ln w="12700">
                  <a:solidFill>
                    <a:schemeClr val="tx1"/>
                  </a:solidFill>
                </a:ln>
              </c:spPr>
            </c:trendlineLbl>
          </c:trendline>
          <c:xVal>
            <c:numRef>
              <c:f>'Smooth Curves'!$B$9:$B$17</c:f>
              <c:numCache>
                <c:formatCode>0.0</c:formatCode>
                <c:ptCount val="9"/>
                <c:pt idx="0" formatCode="0.00">
                  <c:v>38.299999999999969</c:v>
                </c:pt>
                <c:pt idx="1">
                  <c:v>49.955962962962936</c:v>
                </c:pt>
                <c:pt idx="2">
                  <c:v>54.98170370370368</c:v>
                </c:pt>
                <c:pt idx="3">
                  <c:v>57.059180582524064</c:v>
                </c:pt>
                <c:pt idx="4">
                  <c:v>60.036071794871944</c:v>
                </c:pt>
                <c:pt idx="5">
                  <c:v>62.29999999999972</c:v>
                </c:pt>
                <c:pt idx="6" formatCode="0.00">
                  <c:v>65.401390663390231</c:v>
                </c:pt>
                <c:pt idx="7" formatCode="0.00">
                  <c:v>70.300003656307126</c:v>
                </c:pt>
                <c:pt idx="8" formatCode="0.00">
                  <c:v>75.099999999999696</c:v>
                </c:pt>
              </c:numCache>
            </c:numRef>
          </c:xVal>
          <c:yVal>
            <c:numRef>
              <c:f>'Smooth Curves'!$H$9:$H$17</c:f>
              <c:numCache>
                <c:formatCode>0.00</c:formatCode>
                <c:ptCount val="9"/>
                <c:pt idx="0">
                  <c:v>0.71603458171872036</c:v>
                </c:pt>
                <c:pt idx="1">
                  <c:v>1.1920475873693912</c:v>
                </c:pt>
                <c:pt idx="2">
                  <c:v>1.2744739259666795</c:v>
                </c:pt>
                <c:pt idx="3">
                  <c:v>1.3043477918667741</c:v>
                </c:pt>
                <c:pt idx="4">
                  <c:v>1.3260211455112108</c:v>
                </c:pt>
                <c:pt idx="5">
                  <c:v>1.3446286896800377</c:v>
                </c:pt>
                <c:pt idx="6">
                  <c:v>1.3667497435589049</c:v>
                </c:pt>
                <c:pt idx="7">
                  <c:v>1.3657058017534245</c:v>
                </c:pt>
                <c:pt idx="8">
                  <c:v>1.3646238389476568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'Smooth Curves'!$Q$6</c:f>
              <c:strCache>
                <c:ptCount val="1"/>
                <c:pt idx="0">
                  <c:v>Power2</c:v>
                </c:pt>
              </c:strCache>
            </c:strRef>
          </c:tx>
          <c:spPr>
            <a:ln w="28575">
              <a:noFill/>
            </a:ln>
          </c:spPr>
          <c:xVal>
            <c:numRef>
              <c:f>'Smooth Curves'!$N$7:$N$19</c:f>
              <c:numCache>
                <c:formatCode>General</c:formatCode>
                <c:ptCount val="13"/>
                <c:pt idx="0">
                  <c:v>49.388857142857098</c:v>
                </c:pt>
                <c:pt idx="1">
                  <c:v>54.948727272727297</c:v>
                </c:pt>
                <c:pt idx="2">
                  <c:v>54.9710769230769</c:v>
                </c:pt>
                <c:pt idx="3">
                  <c:v>57.046624999999999</c:v>
                </c:pt>
                <c:pt idx="4">
                  <c:v>57.064399999999999</c:v>
                </c:pt>
                <c:pt idx="5">
                  <c:v>57.066727272727299</c:v>
                </c:pt>
                <c:pt idx="6">
                  <c:v>60.033666666666697</c:v>
                </c:pt>
                <c:pt idx="7">
                  <c:v>62.3</c:v>
                </c:pt>
                <c:pt idx="8">
                  <c:v>62.3</c:v>
                </c:pt>
                <c:pt idx="9">
                  <c:v>65.400740740740702</c:v>
                </c:pt>
                <c:pt idx="10">
                  <c:v>65.402333333333303</c:v>
                </c:pt>
                <c:pt idx="11">
                  <c:v>70.3</c:v>
                </c:pt>
                <c:pt idx="12">
                  <c:v>75.099999999999994</c:v>
                </c:pt>
              </c:numCache>
            </c:numRef>
          </c:xVal>
          <c:yVal>
            <c:numRef>
              <c:f>'Smooth Curves'!$Q$7:$Q$19</c:f>
              <c:numCache>
                <c:formatCode>General</c:formatCode>
                <c:ptCount val="13"/>
                <c:pt idx="0">
                  <c:v>1.1759999999999999</c:v>
                </c:pt>
                <c:pt idx="1">
                  <c:v>1.2657272727272699</c:v>
                </c:pt>
                <c:pt idx="2">
                  <c:v>1.27276923076923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1.3321666666666701</c:v>
                </c:pt>
                <c:pt idx="7">
                  <c:v>1.3353846153846201</c:v>
                </c:pt>
                <c:pt idx="8">
                  <c:v>1.3424615384615399</c:v>
                </c:pt>
                <c:pt idx="9">
                  <c:v>1.3592962962963</c:v>
                </c:pt>
                <c:pt idx="10">
                  <c:v>1.36133333333333</c:v>
                </c:pt>
                <c:pt idx="11">
                  <c:v>1.3599090909090901</c:v>
                </c:pt>
                <c:pt idx="12">
                  <c:v>1.3601875000000001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97792"/>
        <c:axId val="132499712"/>
      </c:scatterChart>
      <c:valAx>
        <c:axId val="132497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499712"/>
        <c:crosses val="autoZero"/>
        <c:crossBetween val="midCat"/>
      </c:valAx>
      <c:valAx>
        <c:axId val="132499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32497792"/>
        <c:crosses val="autoZero"/>
        <c:crossBetween val="midCat"/>
        <c:majorUnit val="0.2"/>
        <c:minorUnit val="1.0000000000000004E-2"/>
      </c:valAx>
    </c:plotArea>
    <c:legend>
      <c:legendPos val="r"/>
      <c:layout>
        <c:manualLayout>
          <c:xMode val="edge"/>
          <c:yMode val="edge"/>
          <c:x val="0.17200375736417287"/>
          <c:y val="5.8353457023936815E-2"/>
          <c:w val="0.29177184357158553"/>
          <c:h val="0.21449078816899356"/>
        </c:manualLayout>
      </c:layout>
      <c:overlay val="0"/>
      <c:spPr>
        <a:solidFill>
          <a:schemeClr val="lt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Dorena 1 - Index Test Data Curves</a:t>
            </a:r>
          </a:p>
        </c:rich>
      </c:tx>
      <c:layout>
        <c:manualLayout>
          <c:xMode val="edge"/>
          <c:yMode val="edge"/>
          <c:x val="0.26763955342902712"/>
          <c:y val="2.92031706299541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'Smooth Curves'!$U$9:$U$85</c:f>
              <c:numCache>
                <c:formatCode>0.00</c:formatCode>
                <c:ptCount val="77"/>
                <c:pt idx="0">
                  <c:v>0.6963290796854622</c:v>
                </c:pt>
                <c:pt idx="1">
                  <c:v>0.72913280704353944</c:v>
                </c:pt>
                <c:pt idx="2">
                  <c:v>0.7605943853234951</c:v>
                </c:pt>
                <c:pt idx="3">
                  <c:v>0.79075653596401274</c:v>
                </c:pt>
                <c:pt idx="4">
                  <c:v>0.81966119448159702</c:v>
                </c:pt>
                <c:pt idx="5">
                  <c:v>0.84734951047059504</c:v>
                </c:pt>
                <c:pt idx="6">
                  <c:v>0.87386184760319097</c:v>
                </c:pt>
                <c:pt idx="7">
                  <c:v>0.8992377836294061</c:v>
                </c:pt>
                <c:pt idx="8">
                  <c:v>0.92351611037709702</c:v>
                </c:pt>
                <c:pt idx="9">
                  <c:v>0.94673483375196454</c:v>
                </c:pt>
                <c:pt idx="10">
                  <c:v>0.96893117373752347</c:v>
                </c:pt>
                <c:pt idx="11">
                  <c:v>0.99014156439515943</c:v>
                </c:pt>
                <c:pt idx="12">
                  <c:v>1.010401653864065</c:v>
                </c:pt>
                <c:pt idx="13">
                  <c:v>1.0297463043612787</c:v>
                </c:pt>
                <c:pt idx="14">
                  <c:v>1.0482095921816885</c:v>
                </c:pt>
                <c:pt idx="15">
                  <c:v>1.0658248076980037</c:v>
                </c:pt>
                <c:pt idx="16">
                  <c:v>1.0826244553607722</c:v>
                </c:pt>
                <c:pt idx="17">
                  <c:v>1.0986402536983846</c:v>
                </c:pt>
                <c:pt idx="18">
                  <c:v>1.1139031353170665</c:v>
                </c:pt>
                <c:pt idx="19">
                  <c:v>1.1284432469008685</c:v>
                </c:pt>
                <c:pt idx="20">
                  <c:v>1.1422899492116976</c:v>
                </c:pt>
                <c:pt idx="21">
                  <c:v>1.155471817089289</c:v>
                </c:pt>
                <c:pt idx="22">
                  <c:v>1.1680166394512028</c:v>
                </c:pt>
                <c:pt idx="23">
                  <c:v>1.1799514192928626</c:v>
                </c:pt>
                <c:pt idx="24">
                  <c:v>1.1913023736874955</c:v>
                </c:pt>
                <c:pt idx="25">
                  <c:v>1.2020949337861921</c:v>
                </c:pt>
                <c:pt idx="26">
                  <c:v>1.2123537448178645</c:v>
                </c:pt>
                <c:pt idx="27">
                  <c:v>1.2221026660892775</c:v>
                </c:pt>
                <c:pt idx="28">
                  <c:v>1.2313647709850066</c:v>
                </c:pt>
                <c:pt idx="29">
                  <c:v>1.2401623469674909</c:v>
                </c:pt>
                <c:pt idx="30">
                  <c:v>1.2485168955769872</c:v>
                </c:pt>
                <c:pt idx="31">
                  <c:v>1.2564491324316087</c:v>
                </c:pt>
                <c:pt idx="32">
                  <c:v>1.2639789872272615</c:v>
                </c:pt>
                <c:pt idx="33">
                  <c:v>1.2711256037377616</c:v>
                </c:pt>
                <c:pt idx="34">
                  <c:v>1.2779073398146892</c:v>
                </c:pt>
                <c:pt idx="35">
                  <c:v>1.2843417673875059</c:v>
                </c:pt>
                <c:pt idx="36">
                  <c:v>1.2904456724634841</c:v>
                </c:pt>
                <c:pt idx="37">
                  <c:v>1.296235055127763</c:v>
                </c:pt>
                <c:pt idx="38">
                  <c:v>1.301725129543275</c:v>
                </c:pt>
                <c:pt idx="39">
                  <c:v>1.3069303239508372</c:v>
                </c:pt>
                <c:pt idx="40">
                  <c:v>1.311864280669063</c:v>
                </c:pt>
                <c:pt idx="41">
                  <c:v>1.3165398560944368</c:v>
                </c:pt>
                <c:pt idx="42">
                  <c:v>1.3209691207012462</c:v>
                </c:pt>
                <c:pt idx="43">
                  <c:v>1.325163359041639</c:v>
                </c:pt>
                <c:pt idx="44">
                  <c:v>1.3291330697455948</c:v>
                </c:pt>
                <c:pt idx="45">
                  <c:v>1.3328879655209214</c:v>
                </c:pt>
                <c:pt idx="46">
                  <c:v>1.3364369731532797</c:v>
                </c:pt>
                <c:pt idx="47">
                  <c:v>1.3397882335061411</c:v>
                </c:pt>
                <c:pt idx="48">
                  <c:v>1.3429491015208477</c:v>
                </c:pt>
                <c:pt idx="49">
                  <c:v>1.3459261462165522</c:v>
                </c:pt>
                <c:pt idx="50">
                  <c:v>1.3487251506902354</c:v>
                </c:pt>
                <c:pt idx="51">
                  <c:v>1.3513511121167596</c:v>
                </c:pt>
                <c:pt idx="52">
                  <c:v>1.3538082417487836</c:v>
                </c:pt>
                <c:pt idx="53">
                  <c:v>1.3560999649168117</c:v>
                </c:pt>
                <c:pt idx="54">
                  <c:v>1.3582289210291911</c:v>
                </c:pt>
                <c:pt idx="55">
                  <c:v>1.3601969635720899</c:v>
                </c:pt>
                <c:pt idx="56">
                  <c:v>1.3620051601095469</c:v>
                </c:pt>
                <c:pt idx="57">
                  <c:v>1.363653792283408</c:v>
                </c:pt>
                <c:pt idx="58">
                  <c:v>1.3651423558133544</c:v>
                </c:pt>
                <c:pt idx="59">
                  <c:v>1.366469560496931</c:v>
                </c:pt>
                <c:pt idx="60">
                  <c:v>1.3676333302094719</c:v>
                </c:pt>
                <c:pt idx="61">
                  <c:v>1.3686308029042067</c:v>
                </c:pt>
                <c:pt idx="62">
                  <c:v>1.3694583306121757</c:v>
                </c:pt>
                <c:pt idx="63">
                  <c:v>1.3701114794422296</c:v>
                </c:pt>
                <c:pt idx="64">
                  <c:v>1.3705850295810933</c:v>
                </c:pt>
                <c:pt idx="65">
                  <c:v>1.3708729752932953</c:v>
                </c:pt>
                <c:pt idx="66">
                  <c:v>1.3709685249212527</c:v>
                </c:pt>
                <c:pt idx="67">
                  <c:v>1.3708641008851643</c:v>
                </c:pt>
                <c:pt idx="68">
                  <c:v>1.3705513396830824</c:v>
                </c:pt>
                <c:pt idx="69">
                  <c:v>1.3700210918909193</c:v>
                </c:pt>
                <c:pt idx="70">
                  <c:v>1.3692634221624047</c:v>
                </c:pt>
                <c:pt idx="71">
                  <c:v>1.3682676092290862</c:v>
                </c:pt>
                <c:pt idx="72">
                  <c:v>1.3670221459003784</c:v>
                </c:pt>
                <c:pt idx="73">
                  <c:v>1.3655147390635136</c:v>
                </c:pt>
                <c:pt idx="74">
                  <c:v>1.3637323096835843</c:v>
                </c:pt>
                <c:pt idx="75">
                  <c:v>1.3616609928034933</c:v>
                </c:pt>
                <c:pt idx="76">
                  <c:v>1.3592861375440108</c:v>
                </c:pt>
              </c:numCache>
            </c:numRef>
          </c:xVal>
          <c:yVal>
            <c:numRef>
              <c:f>'Smooth Curves'!$W$9:$W$85</c:f>
              <c:numCache>
                <c:formatCode>0.00</c:formatCode>
                <c:ptCount val="77"/>
                <c:pt idx="0">
                  <c:v>47.965151234469765</c:v>
                </c:pt>
                <c:pt idx="1">
                  <c:v>49.699209390076092</c:v>
                </c:pt>
                <c:pt idx="2">
                  <c:v>51.313354051508433</c:v>
                </c:pt>
                <c:pt idx="3">
                  <c:v>52.814766446764338</c:v>
                </c:pt>
                <c:pt idx="4">
                  <c:v>54.210207602348881</c:v>
                </c:pt>
                <c:pt idx="5">
                  <c:v>55.506045337850082</c:v>
                </c:pt>
                <c:pt idx="6">
                  <c:v>56.70827926832014</c:v>
                </c:pt>
                <c:pt idx="7">
                  <c:v>57.82256397616036</c:v>
                </c:pt>
                <c:pt idx="8">
                  <c:v>58.85423049961841</c:v>
                </c:pt>
                <c:pt idx="9">
                  <c:v>59.808306271859557</c:v>
                </c:pt>
                <c:pt idx="10">
                  <c:v>60.689533632710166</c:v>
                </c:pt>
                <c:pt idx="11">
                  <c:v>61.502387024471638</c:v>
                </c:pt>
                <c:pt idx="12">
                  <c:v>62.251088973500337</c:v>
                </c:pt>
                <c:pt idx="13">
                  <c:v>62.939624950515743</c:v>
                </c:pt>
                <c:pt idx="14">
                  <c:v>63.571757194643546</c:v>
                </c:pt>
                <c:pt idx="15">
                  <c:v>64.151037579017526</c:v>
                </c:pt>
                <c:pt idx="16">
                  <c:v>64.680819589244336</c:v>
                </c:pt>
                <c:pt idx="17">
                  <c:v>65.164269480103641</c:v>
                </c:pt>
                <c:pt idx="18">
                  <c:v>65.604376670475602</c:v>
                </c:pt>
                <c:pt idx="19">
                  <c:v>66.003963431592524</c:v>
                </c:pt>
                <c:pt idx="20">
                  <c:v>66.36569391925805</c:v>
                </c:pt>
                <c:pt idx="21">
                  <c:v>66.692082596608856</c:v>
                </c:pt>
                <c:pt idx="22">
                  <c:v>66.985502090307747</c:v>
                </c:pt>
                <c:pt idx="23">
                  <c:v>67.248190519677479</c:v>
                </c:pt>
                <c:pt idx="24">
                  <c:v>67.482258335198978</c:v>
                </c:pt>
                <c:pt idx="25">
                  <c:v>67.689694700005916</c:v>
                </c:pt>
                <c:pt idx="26">
                  <c:v>67.872373445415619</c:v>
                </c:pt>
                <c:pt idx="27">
                  <c:v>68.032058629211789</c:v>
                </c:pt>
                <c:pt idx="28">
                  <c:v>68.170409723230321</c:v>
                </c:pt>
                <c:pt idx="29">
                  <c:v>68.288986454855149</c:v>
                </c:pt>
                <c:pt idx="30">
                  <c:v>68.389253325215364</c:v>
                </c:pt>
                <c:pt idx="31">
                  <c:v>68.472583825252471</c:v>
                </c:pt>
                <c:pt idx="32">
                  <c:v>68.540264369303301</c:v>
                </c:pt>
                <c:pt idx="33">
                  <c:v>68.593497964494318</c:v>
                </c:pt>
                <c:pt idx="34">
                  <c:v>68.633407632943459</c:v>
                </c:pt>
                <c:pt idx="35">
                  <c:v>68.661039602667643</c:v>
                </c:pt>
                <c:pt idx="36">
                  <c:v>68.67736628198746</c:v>
                </c:pt>
                <c:pt idx="37">
                  <c:v>68.68328903129877</c:v>
                </c:pt>
                <c:pt idx="38">
                  <c:v>68.679640745171085</c:v>
                </c:pt>
                <c:pt idx="39">
                  <c:v>68.667188256959548</c:v>
                </c:pt>
                <c:pt idx="40">
                  <c:v>68.646634577349047</c:v>
                </c:pt>
                <c:pt idx="41">
                  <c:v>68.61862097762247</c:v>
                </c:pt>
                <c:pt idx="42">
                  <c:v>68.583728927799839</c:v>
                </c:pt>
                <c:pt idx="43">
                  <c:v>68.542481899278357</c:v>
                </c:pt>
                <c:pt idx="44">
                  <c:v>68.49534704107711</c:v>
                </c:pt>
                <c:pt idx="45">
                  <c:v>68.442736738356857</c:v>
                </c:pt>
                <c:pt idx="46">
                  <c:v>68.385010061472371</c:v>
                </c:pt>
                <c:pt idx="47">
                  <c:v>68.322474113444599</c:v>
                </c:pt>
                <c:pt idx="48">
                  <c:v>68.255385283426023</c:v>
                </c:pt>
                <c:pt idx="49">
                  <c:v>68.183950413419495</c:v>
                </c:pt>
                <c:pt idx="50">
                  <c:v>68.108327885273766</c:v>
                </c:pt>
                <c:pt idx="51">
                  <c:v>68.028628634736506</c:v>
                </c:pt>
                <c:pt idx="52">
                  <c:v>67.944917099137825</c:v>
                </c:pt>
                <c:pt idx="53">
                  <c:v>67.857212105123509</c:v>
                </c:pt>
                <c:pt idx="54">
                  <c:v>67.76548770268171</c:v>
                </c:pt>
                <c:pt idx="55">
                  <c:v>67.669673951586375</c:v>
                </c:pt>
                <c:pt idx="56">
                  <c:v>67.569657666271723</c:v>
                </c:pt>
                <c:pt idx="57">
                  <c:v>67.465283125043513</c:v>
                </c:pt>
                <c:pt idx="58">
                  <c:v>67.35635274947262</c:v>
                </c:pt>
                <c:pt idx="59">
                  <c:v>67.24262775973537</c:v>
                </c:pt>
                <c:pt idx="60">
                  <c:v>67.123828811610267</c:v>
                </c:pt>
                <c:pt idx="61">
                  <c:v>66.999636620813121</c:v>
                </c:pt>
                <c:pt idx="62">
                  <c:v>66.869692580282447</c:v>
                </c:pt>
                <c:pt idx="63">
                  <c:v>66.733599376025879</c:v>
                </c:pt>
                <c:pt idx="64">
                  <c:v>66.590921607091829</c:v>
                </c:pt>
                <c:pt idx="65">
                  <c:v>66.441186415195133</c:v>
                </c:pt>
                <c:pt idx="66">
                  <c:v>66.283884129516252</c:v>
                </c:pt>
                <c:pt idx="67">
                  <c:v>66.118468932128522</c:v>
                </c:pt>
                <c:pt idx="68">
                  <c:v>65.944359549503872</c:v>
                </c:pt>
                <c:pt idx="69">
                  <c:v>65.760939975466869</c:v>
                </c:pt>
                <c:pt idx="70">
                  <c:v>65.567560230922354</c:v>
                </c:pt>
                <c:pt idx="71">
                  <c:v>65.363537165610325</c:v>
                </c:pt>
                <c:pt idx="72">
                  <c:v>65.148155307052861</c:v>
                </c:pt>
                <c:pt idx="73">
                  <c:v>64.920667761740091</c:v>
                </c:pt>
                <c:pt idx="74">
                  <c:v>64.680297173495219</c:v>
                </c:pt>
                <c:pt idx="75">
                  <c:v>64.426236743788024</c:v>
                </c:pt>
                <c:pt idx="76">
                  <c:v>64.157651318610334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'Smooth Curves'!$E$9:$E$17</c:f>
              <c:numCache>
                <c:formatCode>0.00</c:formatCode>
                <c:ptCount val="9"/>
                <c:pt idx="0">
                  <c:v>0.71331481481481462</c:v>
                </c:pt>
                <c:pt idx="1">
                  <c:v>1.1880370370370368</c:v>
                </c:pt>
                <c:pt idx="2">
                  <c:v>1.2687222222222223</c:v>
                </c:pt>
                <c:pt idx="3">
                  <c:v>1.3000796116504805</c:v>
                </c:pt>
                <c:pt idx="4">
                  <c:v>1.3210307692307703</c:v>
                </c:pt>
                <c:pt idx="5">
                  <c:v>1.3388924302788838</c:v>
                </c:pt>
                <c:pt idx="6">
                  <c:v>1.3598181818181816</c:v>
                </c:pt>
                <c:pt idx="7">
                  <c:v>1.3599213893967075</c:v>
                </c:pt>
                <c:pt idx="8">
                  <c:v>1.3602037037037065</c:v>
                </c:pt>
              </c:numCache>
            </c:numRef>
          </c:xVal>
          <c:yVal>
            <c:numRef>
              <c:f>'Smooth Curves'!$I$9:$I$17</c:f>
              <c:numCache>
                <c:formatCode>0.00</c:formatCode>
                <c:ptCount val="9"/>
                <c:pt idx="0">
                  <c:v>49.007275796911429</c:v>
                </c:pt>
                <c:pt idx="1">
                  <c:v>67.636960301896295</c:v>
                </c:pt>
                <c:pt idx="2">
                  <c:v>68.374120102386925</c:v>
                </c:pt>
                <c:pt idx="3">
                  <c:v>68.671716171769077</c:v>
                </c:pt>
                <c:pt idx="4">
                  <c:v>68.372706835685932</c:v>
                </c:pt>
                <c:pt idx="5">
                  <c:v>68.345300191136104</c:v>
                </c:pt>
                <c:pt idx="6">
                  <c:v>68.009797998251287</c:v>
                </c:pt>
                <c:pt idx="7">
                  <c:v>66.194950742543</c:v>
                </c:pt>
                <c:pt idx="8">
                  <c:v>64.712311008030937</c:v>
                </c:pt>
              </c:numCache>
            </c:numRef>
          </c:yVal>
          <c:smooth val="0"/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'Smooth Curves'!$AI$9:$AI$43</c:f>
              <c:numCache>
                <c:formatCode>0.00</c:formatCode>
                <c:ptCount val="35"/>
                <c:pt idx="0">
                  <c:v>1.4263731902992873</c:v>
                </c:pt>
                <c:pt idx="1">
                  <c:v>1.431271405507303</c:v>
                </c:pt>
                <c:pt idx="2">
                  <c:v>1.4380575895184649</c:v>
                </c:pt>
                <c:pt idx="3">
                  <c:v>1.4464860910875501</c:v>
                </c:pt>
                <c:pt idx="4">
                  <c:v>1.4563215920280328</c:v>
                </c:pt>
                <c:pt idx="5">
                  <c:v>1.4673391072121404</c:v>
                </c:pt>
                <c:pt idx="6">
                  <c:v>1.4793239845705699</c:v>
                </c:pt>
                <c:pt idx="7">
                  <c:v>1.49207190509334</c:v>
                </c:pt>
                <c:pt idx="8">
                  <c:v>1.5053888828285977</c:v>
                </c:pt>
                <c:pt idx="9">
                  <c:v>1.5190912648835848</c:v>
                </c:pt>
                <c:pt idx="10">
                  <c:v>1.5330057314243533</c:v>
                </c:pt>
                <c:pt idx="11">
                  <c:v>1.5469692956753107</c:v>
                </c:pt>
                <c:pt idx="12">
                  <c:v>1.5608293039200163</c:v>
                </c:pt>
                <c:pt idx="13">
                  <c:v>1.5744434355004984</c:v>
                </c:pt>
                <c:pt idx="14">
                  <c:v>1.5876797028176526</c:v>
                </c:pt>
                <c:pt idx="15">
                  <c:v>1.6004164513312986</c:v>
                </c:pt>
                <c:pt idx="16">
                  <c:v>1.6125423595595549</c:v>
                </c:pt>
                <c:pt idx="17">
                  <c:v>1.6239564390795778</c:v>
                </c:pt>
                <c:pt idx="18">
                  <c:v>1.6345680345273905</c:v>
                </c:pt>
                <c:pt idx="19">
                  <c:v>1.6442968235974291</c:v>
                </c:pt>
                <c:pt idx="20">
                  <c:v>1.6530728170430535</c:v>
                </c:pt>
                <c:pt idx="21">
                  <c:v>1.6608363586764909</c:v>
                </c:pt>
                <c:pt idx="22">
                  <c:v>1.6675381253684378</c:v>
                </c:pt>
                <c:pt idx="23">
                  <c:v>1.6731391270484579</c:v>
                </c:pt>
                <c:pt idx="24">
                  <c:v>1.6776107067049821</c:v>
                </c:pt>
                <c:pt idx="25">
                  <c:v>1.6809345403852518</c:v>
                </c:pt>
                <c:pt idx="26">
                  <c:v>1.6831026371946365</c:v>
                </c:pt>
                <c:pt idx="27">
                  <c:v>1.6841173392980551</c:v>
                </c:pt>
                <c:pt idx="28">
                  <c:v>1.6839913219185547</c:v>
                </c:pt>
                <c:pt idx="29">
                  <c:v>1.6827475933383909</c:v>
                </c:pt>
                <c:pt idx="30">
                  <c:v>1.6804194948982314</c:v>
                </c:pt>
                <c:pt idx="31">
                  <c:v>1.6770507009976683</c:v>
                </c:pt>
                <c:pt idx="32">
                  <c:v>1.6726952190949902</c:v>
                </c:pt>
                <c:pt idx="33">
                  <c:v>1.6674173897071825</c:v>
                </c:pt>
                <c:pt idx="34">
                  <c:v>1.6612918864099839</c:v>
                </c:pt>
              </c:numCache>
            </c:numRef>
          </c:xVal>
          <c:yVal>
            <c:numRef>
              <c:f>'Smooth Curves'!$AK$9:$AK$43</c:f>
              <c:numCache>
                <c:formatCode>0.00</c:formatCode>
                <c:ptCount val="35"/>
                <c:pt idx="0">
                  <c:v>69.060094054732303</c:v>
                </c:pt>
                <c:pt idx="1">
                  <c:v>69.009977489587442</c:v>
                </c:pt>
                <c:pt idx="2">
                  <c:v>69.026197045163585</c:v>
                </c:pt>
                <c:pt idx="3">
                  <c:v>69.100752309881486</c:v>
                </c:pt>
                <c:pt idx="4">
                  <c:v>69.225875882081667</c:v>
                </c:pt>
                <c:pt idx="5">
                  <c:v>69.394080018014265</c:v>
                </c:pt>
                <c:pt idx="6">
                  <c:v>69.598188529752704</c:v>
                </c:pt>
                <c:pt idx="7">
                  <c:v>69.83135605403146</c:v>
                </c:pt>
                <c:pt idx="8">
                  <c:v>70.087076773275882</c:v>
                </c:pt>
                <c:pt idx="9">
                  <c:v>70.35918456005885</c:v>
                </c:pt>
                <c:pt idx="10">
                  <c:v>70.641846360970476</c:v>
                </c:pt>
                <c:pt idx="11">
                  <c:v>70.929550456892684</c:v>
                </c:pt>
                <c:pt idx="12">
                  <c:v>71.217091049759574</c:v>
                </c:pt>
                <c:pt idx="13">
                  <c:v>71.499550442088946</c:v>
                </c:pt>
                <c:pt idx="14">
                  <c:v>71.772279904045234</c:v>
                </c:pt>
                <c:pt idx="15">
                  <c:v>72.030880167078337</c:v>
                </c:pt>
                <c:pt idx="16">
                  <c:v>72.271182346803698</c:v>
                </c:pt>
                <c:pt idx="17">
                  <c:v>72.48922998098729</c:v>
                </c:pt>
                <c:pt idx="18">
                  <c:v>72.681262770335579</c:v>
                </c:pt>
                <c:pt idx="19">
                  <c:v>72.843702529235941</c:v>
                </c:pt>
                <c:pt idx="20">
                  <c:v>72.973141787537273</c:v>
                </c:pt>
                <c:pt idx="21">
                  <c:v>73.066335430339308</c:v>
                </c:pt>
                <c:pt idx="22">
                  <c:v>73.120195717185638</c:v>
                </c:pt>
                <c:pt idx="23">
                  <c:v>73.131790981479</c:v>
                </c:pt>
                <c:pt idx="24">
                  <c:v>73.098348271336462</c:v>
                </c:pt>
                <c:pt idx="25">
                  <c:v>73.017260150686624</c:v>
                </c:pt>
                <c:pt idx="26">
                  <c:v>72.886095830071966</c:v>
                </c:pt>
                <c:pt idx="27">
                  <c:v>72.702616736282408</c:v>
                </c:pt>
                <c:pt idx="28">
                  <c:v>72.46479655411413</c:v>
                </c:pt>
                <c:pt idx="29">
                  <c:v>72.170845679887321</c:v>
                </c:pt>
                <c:pt idx="30">
                  <c:v>71.819239909739366</c:v>
                </c:pt>
                <c:pt idx="31">
                  <c:v>71.40875304616614</c:v>
                </c:pt>
                <c:pt idx="32">
                  <c:v>70.938492941021508</c:v>
                </c:pt>
                <c:pt idx="33">
                  <c:v>70.407940304356941</c:v>
                </c:pt>
                <c:pt idx="34">
                  <c:v>69.816989398645617</c:v>
                </c:pt>
              </c:numCache>
            </c:numRef>
          </c:yVal>
          <c:smooth val="0"/>
        </c:ser>
        <c:ser>
          <c:idx val="4"/>
          <c:order val="4"/>
          <c:spPr>
            <a:ln w="28575">
              <a:noFill/>
            </a:ln>
          </c:spPr>
          <c:xVal>
            <c:numRef>
              <c:f>'Smooth Curves'!$AE$7:$AE$13</c:f>
              <c:numCache>
                <c:formatCode>General</c:formatCode>
                <c:ptCount val="7"/>
                <c:pt idx="0">
                  <c:v>1.4366097560975599</c:v>
                </c:pt>
                <c:pt idx="1">
                  <c:v>1.5553255813953499</c:v>
                </c:pt>
                <c:pt idx="2">
                  <c:v>1.6192727272727301</c:v>
                </c:pt>
                <c:pt idx="3">
                  <c:v>1.6196744186046499</c:v>
                </c:pt>
                <c:pt idx="4">
                  <c:v>1.6687826086956501</c:v>
                </c:pt>
                <c:pt idx="5">
                  <c:v>1.6737307692307699</c:v>
                </c:pt>
                <c:pt idx="6">
                  <c:v>1.6712</c:v>
                </c:pt>
              </c:numCache>
            </c:numRef>
          </c:xVal>
          <c:yVal>
            <c:numRef>
              <c:f>'Smooth Curves'!$AF$7:$AF$13</c:f>
              <c:numCache>
                <c:formatCode>General</c:formatCode>
                <c:ptCount val="7"/>
                <c:pt idx="0">
                  <c:v>69.018208917562504</c:v>
                </c:pt>
                <c:pt idx="1">
                  <c:v>71.103172861151805</c:v>
                </c:pt>
                <c:pt idx="2">
                  <c:v>72.433976076674995</c:v>
                </c:pt>
                <c:pt idx="3">
                  <c:v>72.374714042659306</c:v>
                </c:pt>
                <c:pt idx="4">
                  <c:v>73.1273487139172</c:v>
                </c:pt>
                <c:pt idx="5">
                  <c:v>70.958611575806401</c:v>
                </c:pt>
                <c:pt idx="6">
                  <c:v>70.8715015735837</c:v>
                </c:pt>
              </c:numCache>
            </c:numRef>
          </c:yVal>
          <c:smooth val="0"/>
        </c:ser>
        <c:ser>
          <c:idx val="6"/>
          <c:order val="6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'Smooth Curves'!$AW$9:$AW$51</c:f>
              <c:numCache>
                <c:formatCode>0.00</c:formatCode>
                <c:ptCount val="43"/>
                <c:pt idx="0">
                  <c:v>1.5493658783352515</c:v>
                </c:pt>
                <c:pt idx="1">
                  <c:v>1.5738504812028253</c:v>
                </c:pt>
                <c:pt idx="2">
                  <c:v>1.5966113142333</c:v>
                </c:pt>
                <c:pt idx="3">
                  <c:v>1.6178287206955559</c:v>
                </c:pt>
                <c:pt idx="4">
                  <c:v>1.637673008748024</c:v>
                </c:pt>
                <c:pt idx="5">
                  <c:v>1.6563044514389134</c:v>
                </c:pt>
                <c:pt idx="6">
                  <c:v>1.6738732867063817</c:v>
                </c:pt>
                <c:pt idx="7">
                  <c:v>1.6905197173778532</c:v>
                </c:pt>
                <c:pt idx="8">
                  <c:v>1.706373911170985</c:v>
                </c:pt>
                <c:pt idx="9">
                  <c:v>1.7215560006927006</c:v>
                </c:pt>
                <c:pt idx="10">
                  <c:v>1.7361760834400428</c:v>
                </c:pt>
                <c:pt idx="11">
                  <c:v>1.7503342217992071</c:v>
                </c:pt>
                <c:pt idx="12">
                  <c:v>1.7641204430467923</c:v>
                </c:pt>
                <c:pt idx="13">
                  <c:v>1.7776147393484365</c:v>
                </c:pt>
                <c:pt idx="14">
                  <c:v>1.7908870677600675</c:v>
                </c:pt>
                <c:pt idx="15">
                  <c:v>1.803997350226993</c:v>
                </c:pt>
                <c:pt idx="16">
                  <c:v>1.8169954735844698</c:v>
                </c:pt>
                <c:pt idx="17">
                  <c:v>1.8299212895570207</c:v>
                </c:pt>
                <c:pt idx="18">
                  <c:v>1.8428046147594017</c:v>
                </c:pt>
                <c:pt idx="19">
                  <c:v>1.8556652306959194</c:v>
                </c:pt>
                <c:pt idx="20">
                  <c:v>1.8685128837602605</c:v>
                </c:pt>
                <c:pt idx="21">
                  <c:v>1.8813472852365152</c:v>
                </c:pt>
                <c:pt idx="22">
                  <c:v>1.8941581112976991</c:v>
                </c:pt>
                <c:pt idx="23">
                  <c:v>1.9069250030071743</c:v>
                </c:pt>
                <c:pt idx="24">
                  <c:v>1.9196175663176263</c:v>
                </c:pt>
                <c:pt idx="25">
                  <c:v>1.932195372071746</c:v>
                </c:pt>
                <c:pt idx="26">
                  <c:v>1.9446079560015477</c:v>
                </c:pt>
                <c:pt idx="27">
                  <c:v>1.9567948187295059</c:v>
                </c:pt>
                <c:pt idx="28">
                  <c:v>1.9686854257666226</c:v>
                </c:pt>
                <c:pt idx="29">
                  <c:v>1.9801992075148149</c:v>
                </c:pt>
                <c:pt idx="30">
                  <c:v>1.9912455592650389</c:v>
                </c:pt>
                <c:pt idx="31">
                  <c:v>2.0017238411979719</c:v>
                </c:pt>
                <c:pt idx="32">
                  <c:v>2.0115233783844673</c:v>
                </c:pt>
                <c:pt idx="33">
                  <c:v>2.0205234607845881</c:v>
                </c:pt>
                <c:pt idx="34">
                  <c:v>2.0285933432484029</c:v>
                </c:pt>
                <c:pt idx="35">
                  <c:v>2.0355922455155309</c:v>
                </c:pt>
                <c:pt idx="36">
                  <c:v>2.0413693522153693</c:v>
                </c:pt>
                <c:pt idx="37">
                  <c:v>2.0457638128670936</c:v>
                </c:pt>
                <c:pt idx="38">
                  <c:v>2.04860474187943</c:v>
                </c:pt>
                <c:pt idx="39">
                  <c:v>2.0497112185511668</c:v>
                </c:pt>
                <c:pt idx="40">
                  <c:v>2.0488922870703021</c:v>
                </c:pt>
                <c:pt idx="41">
                  <c:v>2.0459469565148396</c:v>
                </c:pt>
                <c:pt idx="42">
                  <c:v>2.0406642008529019</c:v>
                </c:pt>
              </c:numCache>
            </c:numRef>
          </c:xVal>
          <c:yVal>
            <c:numRef>
              <c:f>'Smooth Curves'!$AY$9:$AY$51</c:f>
              <c:numCache>
                <c:formatCode>0.00</c:formatCode>
                <c:ptCount val="43"/>
                <c:pt idx="0">
                  <c:v>67.379630493703274</c:v>
                </c:pt>
                <c:pt idx="1">
                  <c:v>67.962297851939709</c:v>
                </c:pt>
                <c:pt idx="2">
                  <c:v>68.481828149969928</c:v>
                </c:pt>
                <c:pt idx="3">
                  <c:v>68.945756907076955</c:v>
                </c:pt>
                <c:pt idx="4">
                  <c:v>69.360966055714329</c:v>
                </c:pt>
                <c:pt idx="5">
                  <c:v>69.733737252277066</c:v>
                </c:pt>
                <c:pt idx="6">
                  <c:v>70.069796972890728</c:v>
                </c:pt>
                <c:pt idx="7">
                  <c:v>70.374354731263921</c:v>
                </c:pt>
                <c:pt idx="8">
                  <c:v>70.652135545656023</c:v>
                </c:pt>
                <c:pt idx="9">
                  <c:v>70.907407608444558</c:v>
                </c:pt>
                <c:pt idx="10">
                  <c:v>71.144005968058025</c:v>
                </c:pt>
                <c:pt idx="11">
                  <c:v>71.365352911698892</c:v>
                </c:pt>
                <c:pt idx="12">
                  <c:v>71.574475634945017</c:v>
                </c:pt>
                <c:pt idx="13">
                  <c:v>71.774021695868456</c:v>
                </c:pt>
                <c:pt idx="14">
                  <c:v>71.966272675347341</c:v>
                </c:pt>
                <c:pt idx="15">
                  <c:v>72.153156397909171</c:v>
                </c:pt>
                <c:pt idx="16">
                  <c:v>72.336258008537627</c:v>
                </c:pt>
                <c:pt idx="17">
                  <c:v>72.516830147639524</c:v>
                </c:pt>
                <c:pt idx="18">
                  <c:v>72.695802419024631</c:v>
                </c:pt>
                <c:pt idx="19">
                  <c:v>72.873790302229196</c:v>
                </c:pt>
                <c:pt idx="20">
                  <c:v>73.051103621529052</c:v>
                </c:pt>
                <c:pt idx="21">
                  <c:v>73.227754647975615</c:v>
                </c:pt>
                <c:pt idx="22">
                  <c:v>73.403465877808429</c:v>
                </c:pt>
                <c:pt idx="23">
                  <c:v>73.577677500870493</c:v>
                </c:pt>
                <c:pt idx="24">
                  <c:v>73.749554544657087</c:v>
                </c:pt>
                <c:pt idx="25">
                  <c:v>73.917993654698208</c:v>
                </c:pt>
                <c:pt idx="26">
                  <c:v>74.081629448514946</c:v>
                </c:pt>
                <c:pt idx="27">
                  <c:v>74.238840359177956</c:v>
                </c:pt>
                <c:pt idx="28">
                  <c:v>74.387753864368378</c:v>
                </c:pt>
                <c:pt idx="29">
                  <c:v>74.52625097874656</c:v>
                </c:pt>
                <c:pt idx="30">
                  <c:v>74.651969869031504</c:v>
                </c:pt>
                <c:pt idx="31">
                  <c:v>74.762308434710178</c:v>
                </c:pt>
                <c:pt idx="32">
                  <c:v>74.854425679561388</c:v>
                </c:pt>
                <c:pt idx="33">
                  <c:v>74.925241681603453</c:v>
                </c:pt>
                <c:pt idx="34">
                  <c:v>74.971435950200743</c:v>
                </c:pt>
                <c:pt idx="35">
                  <c:v>74.989443937937409</c:v>
                </c:pt>
                <c:pt idx="36">
                  <c:v>74.9754514514009</c:v>
                </c:pt>
                <c:pt idx="37">
                  <c:v>74.925386677333506</c:v>
                </c:pt>
                <c:pt idx="38">
                  <c:v>74.834909508223859</c:v>
                </c:pt>
                <c:pt idx="39">
                  <c:v>74.69939781262218</c:v>
                </c:pt>
                <c:pt idx="40">
                  <c:v>74.513930248519529</c:v>
                </c:pt>
                <c:pt idx="41">
                  <c:v>74.273265161667524</c:v>
                </c:pt>
                <c:pt idx="42">
                  <c:v>73.971815041425273</c:v>
                </c:pt>
              </c:numCache>
            </c:numRef>
          </c:yVal>
          <c:smooth val="0"/>
        </c:ser>
        <c:ser>
          <c:idx val="7"/>
          <c:order val="7"/>
          <c:spPr>
            <a:ln w="28575">
              <a:noFill/>
            </a:ln>
          </c:spPr>
          <c:xVal>
            <c:numRef>
              <c:f>'Smooth Curves'!$AS$9:$AS$20</c:f>
              <c:numCache>
                <c:formatCode>General</c:formatCode>
                <c:ptCount val="12"/>
                <c:pt idx="0">
                  <c:v>1.7289705882352899</c:v>
                </c:pt>
                <c:pt idx="1">
                  <c:v>1.8333999999999999</c:v>
                </c:pt>
                <c:pt idx="2">
                  <c:v>1.8396874999999999</c:v>
                </c:pt>
                <c:pt idx="3">
                  <c:v>1.8315454545454499</c:v>
                </c:pt>
                <c:pt idx="4">
                  <c:v>1.867375</c:v>
                </c:pt>
                <c:pt idx="5">
                  <c:v>1.87185714285714</c:v>
                </c:pt>
                <c:pt idx="6">
                  <c:v>1.9221999999999999</c:v>
                </c:pt>
                <c:pt idx="7">
                  <c:v>1.9243333333333299</c:v>
                </c:pt>
                <c:pt idx="8">
                  <c:v>1.98302380952381</c:v>
                </c:pt>
                <c:pt idx="9">
                  <c:v>2.0371000000000001</c:v>
                </c:pt>
                <c:pt idx="10">
                  <c:v>2.0405199999999999</c:v>
                </c:pt>
                <c:pt idx="11">
                  <c:v>2.04306451612903</c:v>
                </c:pt>
              </c:numCache>
            </c:numRef>
          </c:xVal>
          <c:yVal>
            <c:numRef>
              <c:f>'Smooth Curves'!$AT$9:$AT$20</c:f>
              <c:numCache>
                <c:formatCode>General</c:formatCode>
                <c:ptCount val="12"/>
                <c:pt idx="0">
                  <c:v>70.815809243055497</c:v>
                </c:pt>
                <c:pt idx="1">
                  <c:v>72.7288012618328</c:v>
                </c:pt>
                <c:pt idx="2">
                  <c:v>73.022266503318505</c:v>
                </c:pt>
                <c:pt idx="3">
                  <c:v>72.944497169759799</c:v>
                </c:pt>
                <c:pt idx="4">
                  <c:v>73.025004086083101</c:v>
                </c:pt>
                <c:pt idx="5">
                  <c:v>73.040379717478601</c:v>
                </c:pt>
                <c:pt idx="6">
                  <c:v>73.381438076493296</c:v>
                </c:pt>
                <c:pt idx="7">
                  <c:v>73.587069525461501</c:v>
                </c:pt>
                <c:pt idx="8">
                  <c:v>74.387311431319702</c:v>
                </c:pt>
                <c:pt idx="9">
                  <c:v>75.353812951442094</c:v>
                </c:pt>
                <c:pt idx="10">
                  <c:v>75.298742151149597</c:v>
                </c:pt>
                <c:pt idx="11">
                  <c:v>74.200523681938407</c:v>
                </c:pt>
              </c:numCache>
            </c:numRef>
          </c:yVal>
          <c:smooth val="0"/>
        </c:ser>
        <c:ser>
          <c:idx val="9"/>
          <c:order val="9"/>
          <c:spPr>
            <a:ln w="28575">
              <a:noFill/>
            </a:ln>
          </c:spPr>
          <c:marker>
            <c:symbol val="diamond"/>
            <c:size val="3"/>
          </c:marker>
          <c:xVal>
            <c:numRef>
              <c:f>'Smooth Curves'!$BK$9:$BK$55</c:f>
              <c:numCache>
                <c:formatCode>0.00</c:formatCode>
                <c:ptCount val="47"/>
                <c:pt idx="0">
                  <c:v>2.2765687655757461</c:v>
                </c:pt>
                <c:pt idx="1">
                  <c:v>2.2868381473749082</c:v>
                </c:pt>
                <c:pt idx="2">
                  <c:v>2.2992031394223318</c:v>
                </c:pt>
                <c:pt idx="3">
                  <c:v>2.3134074546881607</c:v>
                </c:pt>
                <c:pt idx="4">
                  <c:v>2.3292060264068937</c:v>
                </c:pt>
                <c:pt idx="5">
                  <c:v>2.346365008077953</c:v>
                </c:pt>
                <c:pt idx="6">
                  <c:v>2.3646617734647748</c:v>
                </c:pt>
                <c:pt idx="7">
                  <c:v>2.3838849165965144</c:v>
                </c:pt>
                <c:pt idx="8">
                  <c:v>2.403834251766682</c:v>
                </c:pt>
                <c:pt idx="9">
                  <c:v>2.4243208135331429</c:v>
                </c:pt>
                <c:pt idx="10">
                  <c:v>2.4451668567186857</c:v>
                </c:pt>
                <c:pt idx="11">
                  <c:v>2.4662058564103404</c:v>
                </c:pt>
                <c:pt idx="12">
                  <c:v>2.4872825079615382</c:v>
                </c:pt>
                <c:pt idx="13">
                  <c:v>2.5082527269877914</c:v>
                </c:pt>
                <c:pt idx="14">
                  <c:v>2.5289836493711277</c:v>
                </c:pt>
                <c:pt idx="15">
                  <c:v>2.5493536312582705</c:v>
                </c:pt>
                <c:pt idx="16">
                  <c:v>2.5692522490600709</c:v>
                </c:pt>
                <c:pt idx="17">
                  <c:v>2.5885802994518485</c:v>
                </c:pt>
                <c:pt idx="18">
                  <c:v>2.607249799374074</c:v>
                </c:pt>
                <c:pt idx="19">
                  <c:v>2.6251839860321411</c:v>
                </c:pt>
                <c:pt idx="20">
                  <c:v>2.6423173168957987</c:v>
                </c:pt>
                <c:pt idx="21">
                  <c:v>2.6585954696994918</c:v>
                </c:pt>
                <c:pt idx="22">
                  <c:v>2.6739753424419064</c:v>
                </c:pt>
                <c:pt idx="23">
                  <c:v>2.6884250533877889</c:v>
                </c:pt>
                <c:pt idx="24">
                  <c:v>2.7019239410651039</c:v>
                </c:pt>
                <c:pt idx="25">
                  <c:v>2.7144625642676488</c:v>
                </c:pt>
                <c:pt idx="26">
                  <c:v>2.7260427020530074</c:v>
                </c:pt>
                <c:pt idx="27">
                  <c:v>2.7366773537441418</c:v>
                </c:pt>
                <c:pt idx="28">
                  <c:v>2.7463907389284827</c:v>
                </c:pt>
                <c:pt idx="29">
                  <c:v>2.7552182974579296</c:v>
                </c:pt>
                <c:pt idx="30">
                  <c:v>2.763206689449305</c:v>
                </c:pt>
                <c:pt idx="31">
                  <c:v>2.7704137952845826</c:v>
                </c:pt>
                <c:pt idx="32">
                  <c:v>2.7769087156090677</c:v>
                </c:pt>
                <c:pt idx="33">
                  <c:v>2.7827717713348079</c:v>
                </c:pt>
                <c:pt idx="34">
                  <c:v>2.7880945036365006</c:v>
                </c:pt>
                <c:pt idx="35">
                  <c:v>2.7929796739551307</c:v>
                </c:pt>
                <c:pt idx="36">
                  <c:v>2.797541263995015</c:v>
                </c:pt>
                <c:pt idx="37">
                  <c:v>2.8019044757256211</c:v>
                </c:pt>
                <c:pt idx="38">
                  <c:v>2.8062057313833861</c:v>
                </c:pt>
                <c:pt idx="39">
                  <c:v>2.8105926734651234</c:v>
                </c:pt>
                <c:pt idx="40">
                  <c:v>2.815224164735298</c:v>
                </c:pt>
                <c:pt idx="41">
                  <c:v>2.8202702882235258</c:v>
                </c:pt>
                <c:pt idx="42">
                  <c:v>2.8259123472220722</c:v>
                </c:pt>
                <c:pt idx="43">
                  <c:v>2.8323428652885809</c:v>
                </c:pt>
                <c:pt idx="44">
                  <c:v>2.8397655862465285</c:v>
                </c:pt>
                <c:pt idx="45">
                  <c:v>2.8483954741829507</c:v>
                </c:pt>
                <c:pt idx="46">
                  <c:v>2.8584587134491244</c:v>
                </c:pt>
              </c:numCache>
            </c:numRef>
          </c:xVal>
          <c:yVal>
            <c:numRef>
              <c:f>'Smooth Curves'!$BM$9:$BM$55</c:f>
              <c:numCache>
                <c:formatCode>0.00</c:formatCode>
                <c:ptCount val="47"/>
                <c:pt idx="0">
                  <c:v>70.756888188159749</c:v>
                </c:pt>
                <c:pt idx="1">
                  <c:v>70.801884646834566</c:v>
                </c:pt>
                <c:pt idx="2">
                  <c:v>70.905242921064584</c:v>
                </c:pt>
                <c:pt idx="3">
                  <c:v>71.059087019064492</c:v>
                </c:pt>
                <c:pt idx="4">
                  <c:v>71.255967962321307</c:v>
                </c:pt>
                <c:pt idx="5">
                  <c:v>71.488864655519194</c:v>
                </c:pt>
                <c:pt idx="6">
                  <c:v>71.751182772193246</c:v>
                </c:pt>
                <c:pt idx="7">
                  <c:v>72.036751927514487</c:v>
                </c:pt>
                <c:pt idx="8">
                  <c:v>72.339821392859932</c:v>
                </c:pt>
                <c:pt idx="9">
                  <c:v>72.655054589719668</c:v>
                </c:pt>
                <c:pt idx="10">
                  <c:v>72.977522582460068</c:v>
                </c:pt>
                <c:pt idx="11">
                  <c:v>73.302696771404129</c:v>
                </c:pt>
                <c:pt idx="12">
                  <c:v>73.626440969972478</c:v>
                </c:pt>
                <c:pt idx="13">
                  <c:v>73.945003031758944</c:v>
                </c:pt>
                <c:pt idx="14">
                  <c:v>74.25500617720094</c:v>
                </c:pt>
                <c:pt idx="15">
                  <c:v>74.553440152415845</c:v>
                </c:pt>
                <c:pt idx="16">
                  <c:v>74.837652338033266</c:v>
                </c:pt>
                <c:pt idx="17">
                  <c:v>75.105338911125429</c:v>
                </c:pt>
                <c:pt idx="18">
                  <c:v>75.354536149703989</c:v>
                </c:pt>
                <c:pt idx="19">
                  <c:v>75.583611956601075</c:v>
                </c:pt>
                <c:pt idx="20">
                  <c:v>75.791257667825832</c:v>
                </c:pt>
                <c:pt idx="21">
                  <c:v>75.976480199702834</c:v>
                </c:pt>
                <c:pt idx="22">
                  <c:v>76.138594578994585</c:v>
                </c:pt>
                <c:pt idx="23">
                  <c:v>76.277216891239036</c:v>
                </c:pt>
                <c:pt idx="24">
                  <c:v>76.392257673806299</c:v>
                </c:pt>
                <c:pt idx="25">
                  <c:v>76.483915773026553</c:v>
                </c:pt>
                <c:pt idx="26">
                  <c:v>76.552672677110351</c:v>
                </c:pt>
                <c:pt idx="27">
                  <c:v>76.599287330666471</c:v>
                </c:pt>
                <c:pt idx="28">
                  <c:v>76.624791430286223</c:v>
                </c:pt>
                <c:pt idx="29">
                  <c:v>76.630485195492355</c:v>
                </c:pt>
                <c:pt idx="30">
                  <c:v>76.617933604154786</c:v>
                </c:pt>
                <c:pt idx="31">
                  <c:v>76.588963076789739</c:v>
                </c:pt>
                <c:pt idx="32">
                  <c:v>76.545658589674204</c:v>
                </c:pt>
                <c:pt idx="33">
                  <c:v>76.490361192787063</c:v>
                </c:pt>
                <c:pt idx="34">
                  <c:v>76.425665904048998</c:v>
                </c:pt>
                <c:pt idx="35">
                  <c:v>76.354419948240619</c:v>
                </c:pt>
                <c:pt idx="36">
                  <c:v>76.279721304417521</c:v>
                </c:pt>
                <c:pt idx="37">
                  <c:v>76.204917522712989</c:v>
                </c:pt>
                <c:pt idx="38">
                  <c:v>76.133604767274605</c:v>
                </c:pt>
                <c:pt idx="39">
                  <c:v>76.069627038466166</c:v>
                </c:pt>
                <c:pt idx="40">
                  <c:v>76.017075524590055</c:v>
                </c:pt>
                <c:pt idx="41">
                  <c:v>75.980288028561205</c:v>
                </c:pt>
                <c:pt idx="42">
                  <c:v>75.963848412182983</c:v>
                </c:pt>
                <c:pt idx="43">
                  <c:v>75.972585996863927</c:v>
                </c:pt>
                <c:pt idx="44">
                  <c:v>76.011574855542037</c:v>
                </c:pt>
                <c:pt idx="45">
                  <c:v>76.086132927036303</c:v>
                </c:pt>
                <c:pt idx="46">
                  <c:v>76.201820880482202</c:v>
                </c:pt>
              </c:numCache>
            </c:numRef>
          </c:yVal>
          <c:smooth val="0"/>
        </c:ser>
        <c:ser>
          <c:idx val="10"/>
          <c:order val="10"/>
          <c:spPr>
            <a:ln w="28575">
              <a:noFill/>
            </a:ln>
          </c:spPr>
          <c:marker>
            <c:symbol val="square"/>
            <c:size val="3"/>
          </c:marker>
          <c:xVal>
            <c:numRef>
              <c:f>'Smooth Curves'!$BG$9:$BG$16</c:f>
              <c:numCache>
                <c:formatCode>General</c:formatCode>
                <c:ptCount val="8"/>
                <c:pt idx="0">
                  <c:v>2.52538461538462</c:v>
                </c:pt>
                <c:pt idx="1">
                  <c:v>2.6482857142857101</c:v>
                </c:pt>
                <c:pt idx="2">
                  <c:v>2.7279642857142901</c:v>
                </c:pt>
                <c:pt idx="3">
                  <c:v>2.7769200000000001</c:v>
                </c:pt>
                <c:pt idx="4">
                  <c:v>2.7794705882352901</c:v>
                </c:pt>
                <c:pt idx="5">
                  <c:v>2.7838421052631599</c:v>
                </c:pt>
                <c:pt idx="6">
                  <c:v>2.8289166666666699</c:v>
                </c:pt>
                <c:pt idx="7">
                  <c:v>2.8362051282051302</c:v>
                </c:pt>
              </c:numCache>
            </c:numRef>
          </c:xVal>
          <c:yVal>
            <c:numRef>
              <c:f>'Smooth Curves'!$BH$9:$BH$16</c:f>
              <c:numCache>
                <c:formatCode>General</c:formatCode>
                <c:ptCount val="8"/>
                <c:pt idx="0">
                  <c:v>74.133391274243294</c:v>
                </c:pt>
                <c:pt idx="1">
                  <c:v>75.670481537607799</c:v>
                </c:pt>
                <c:pt idx="2">
                  <c:v>76.724333126732802</c:v>
                </c:pt>
                <c:pt idx="3">
                  <c:v>76.969155038285905</c:v>
                </c:pt>
                <c:pt idx="4">
                  <c:v>76.162260060873606</c:v>
                </c:pt>
                <c:pt idx="5">
                  <c:v>76.180725108312103</c:v>
                </c:pt>
                <c:pt idx="6">
                  <c:v>76.065738764910094</c:v>
                </c:pt>
                <c:pt idx="7">
                  <c:v>76.024106638069199</c:v>
                </c:pt>
              </c:numCache>
            </c:numRef>
          </c:yVal>
          <c:smooth val="0"/>
        </c:ser>
        <c:ser>
          <c:idx val="12"/>
          <c:order val="12"/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'Smooth Curves'!$BY$9:$BY$19</c:f>
              <c:numCache>
                <c:formatCode>0.00</c:formatCode>
                <c:ptCount val="11"/>
                <c:pt idx="0">
                  <c:v>3.4260990607920121</c:v>
                </c:pt>
                <c:pt idx="1">
                  <c:v>3.4560823224280313</c:v>
                </c:pt>
                <c:pt idx="2">
                  <c:v>3.4810425088000159</c:v>
                </c:pt>
                <c:pt idx="3">
                  <c:v>3.5009796199080228</c:v>
                </c:pt>
                <c:pt idx="4">
                  <c:v>3.5158936557520093</c:v>
                </c:pt>
                <c:pt idx="5">
                  <c:v>3.5257846163320181</c:v>
                </c:pt>
                <c:pt idx="6">
                  <c:v>3.5306525016480208</c:v>
                </c:pt>
                <c:pt idx="7">
                  <c:v>3.5304973117000031</c:v>
                </c:pt>
                <c:pt idx="8">
                  <c:v>3.525319046488022</c:v>
                </c:pt>
                <c:pt idx="9">
                  <c:v>3.5151177060120347</c:v>
                </c:pt>
                <c:pt idx="10">
                  <c:v>3.4998932902720128</c:v>
                </c:pt>
              </c:numCache>
            </c:numRef>
          </c:xVal>
          <c:yVal>
            <c:numRef>
              <c:f>'Smooth Curves'!$CA$9:$CA$19</c:f>
              <c:numCache>
                <c:formatCode>0.00</c:formatCode>
                <c:ptCount val="11"/>
                <c:pt idx="0">
                  <c:v>73.721760832742063</c:v>
                </c:pt>
                <c:pt idx="1">
                  <c:v>74.077685728665244</c:v>
                </c:pt>
                <c:pt idx="2">
                  <c:v>74.343784578824341</c:v>
                </c:pt>
                <c:pt idx="3">
                  <c:v>74.521241358015274</c:v>
                </c:pt>
                <c:pt idx="4">
                  <c:v>74.611080235945877</c:v>
                </c:pt>
                <c:pt idx="5">
                  <c:v>74.61417097108658</c:v>
                </c:pt>
                <c:pt idx="6">
                  <c:v>74.531233580673188</c:v>
                </c:pt>
                <c:pt idx="7">
                  <c:v>74.362842328428684</c:v>
                </c:pt>
                <c:pt idx="8">
                  <c:v>74.109429065494297</c:v>
                </c:pt>
                <c:pt idx="9">
                  <c:v>73.771285954485549</c:v>
                </c:pt>
                <c:pt idx="10">
                  <c:v>73.348567601444074</c:v>
                </c:pt>
              </c:numCache>
            </c:numRef>
          </c:yVal>
          <c:smooth val="0"/>
        </c:ser>
        <c:ser>
          <c:idx val="13"/>
          <c:order val="13"/>
          <c:spPr>
            <a:ln w="28575">
              <a:noFill/>
            </a:ln>
          </c:spPr>
          <c:xVal>
            <c:numRef>
              <c:f>'Smooth Curves'!$BU$9:$BU$13</c:f>
              <c:numCache>
                <c:formatCode>General</c:formatCode>
                <c:ptCount val="5"/>
                <c:pt idx="0">
                  <c:v>3.5178124999999998</c:v>
                </c:pt>
                <c:pt idx="1">
                  <c:v>3.52365384615385</c:v>
                </c:pt>
              </c:numCache>
            </c:numRef>
          </c:xVal>
          <c:yVal>
            <c:numRef>
              <c:f>'Smooth Curves'!$BV$9:$BV$13</c:f>
              <c:numCache>
                <c:formatCode>General</c:formatCode>
                <c:ptCount val="5"/>
                <c:pt idx="0">
                  <c:v>74.581539379897393</c:v>
                </c:pt>
                <c:pt idx="1">
                  <c:v>74.047609484494799</c:v>
                </c:pt>
              </c:numCache>
            </c:numRef>
          </c:yVal>
          <c:smooth val="0"/>
        </c:ser>
        <c:ser>
          <c:idx val="15"/>
          <c:order val="15"/>
          <c:spPr>
            <a:ln w="28575">
              <a:noFill/>
            </a:ln>
          </c:spPr>
          <c:trendline>
            <c:spPr>
              <a:ln w="15875"/>
            </c:spPr>
            <c:trendlineType val="poly"/>
            <c:order val="6"/>
            <c:dispRSqr val="0"/>
            <c:dispEq val="0"/>
          </c:trendline>
          <c:xVal>
            <c:numRef>
              <c:f>'Smooth Curves'!$BX$44:$BX$48</c:f>
              <c:numCache>
                <c:formatCode>General</c:formatCode>
                <c:ptCount val="5"/>
                <c:pt idx="0">
                  <c:v>1.24</c:v>
                </c:pt>
                <c:pt idx="1">
                  <c:v>1.665</c:v>
                </c:pt>
                <c:pt idx="2">
                  <c:v>2.0299999999999998</c:v>
                </c:pt>
                <c:pt idx="3">
                  <c:v>2.7549999999999999</c:v>
                </c:pt>
                <c:pt idx="4">
                  <c:v>3.53</c:v>
                </c:pt>
              </c:numCache>
            </c:numRef>
          </c:xVal>
          <c:yVal>
            <c:numRef>
              <c:f>'Smooth Curves'!$CB$44:$CB$48</c:f>
              <c:numCache>
                <c:formatCode>0.00</c:formatCode>
                <c:ptCount val="5"/>
                <c:pt idx="0">
                  <c:v>68.282882415413553</c:v>
                </c:pt>
                <c:pt idx="1">
                  <c:v>73.137448010462222</c:v>
                </c:pt>
                <c:pt idx="2">
                  <c:v>75.03026338945152</c:v>
                </c:pt>
                <c:pt idx="3">
                  <c:v>76.74262654346164</c:v>
                </c:pt>
                <c:pt idx="4">
                  <c:v>74.438045635002325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15072"/>
        <c:axId val="131716992"/>
      </c:scatte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0070C0"/>
              </a:solidFill>
            </c:spPr>
          </c:marker>
          <c:xVal>
            <c:numRef>
              <c:f>'Smooth Curves'!$U$9:$U$85</c:f>
              <c:numCache>
                <c:formatCode>0.00</c:formatCode>
                <c:ptCount val="77"/>
                <c:pt idx="0">
                  <c:v>0.6963290796854622</c:v>
                </c:pt>
                <c:pt idx="1">
                  <c:v>0.72913280704353944</c:v>
                </c:pt>
                <c:pt idx="2">
                  <c:v>0.7605943853234951</c:v>
                </c:pt>
                <c:pt idx="3">
                  <c:v>0.79075653596401274</c:v>
                </c:pt>
                <c:pt idx="4">
                  <c:v>0.81966119448159702</c:v>
                </c:pt>
                <c:pt idx="5">
                  <c:v>0.84734951047059504</c:v>
                </c:pt>
                <c:pt idx="6">
                  <c:v>0.87386184760319097</c:v>
                </c:pt>
                <c:pt idx="7">
                  <c:v>0.8992377836294061</c:v>
                </c:pt>
                <c:pt idx="8">
                  <c:v>0.92351611037709702</c:v>
                </c:pt>
                <c:pt idx="9">
                  <c:v>0.94673483375196454</c:v>
                </c:pt>
                <c:pt idx="10">
                  <c:v>0.96893117373752347</c:v>
                </c:pt>
                <c:pt idx="11">
                  <c:v>0.99014156439515943</c:v>
                </c:pt>
                <c:pt idx="12">
                  <c:v>1.010401653864065</c:v>
                </c:pt>
                <c:pt idx="13">
                  <c:v>1.0297463043612787</c:v>
                </c:pt>
                <c:pt idx="14">
                  <c:v>1.0482095921816885</c:v>
                </c:pt>
                <c:pt idx="15">
                  <c:v>1.0658248076980037</c:v>
                </c:pt>
                <c:pt idx="16">
                  <c:v>1.0826244553607722</c:v>
                </c:pt>
                <c:pt idx="17">
                  <c:v>1.0986402536983846</c:v>
                </c:pt>
                <c:pt idx="18">
                  <c:v>1.1139031353170665</c:v>
                </c:pt>
                <c:pt idx="19">
                  <c:v>1.1284432469008685</c:v>
                </c:pt>
                <c:pt idx="20">
                  <c:v>1.1422899492116976</c:v>
                </c:pt>
                <c:pt idx="21">
                  <c:v>1.155471817089289</c:v>
                </c:pt>
                <c:pt idx="22">
                  <c:v>1.1680166394512028</c:v>
                </c:pt>
                <c:pt idx="23">
                  <c:v>1.1799514192928626</c:v>
                </c:pt>
                <c:pt idx="24">
                  <c:v>1.1913023736874955</c:v>
                </c:pt>
                <c:pt idx="25">
                  <c:v>1.2020949337861921</c:v>
                </c:pt>
                <c:pt idx="26">
                  <c:v>1.2123537448178645</c:v>
                </c:pt>
                <c:pt idx="27">
                  <c:v>1.2221026660892775</c:v>
                </c:pt>
                <c:pt idx="28">
                  <c:v>1.2313647709850066</c:v>
                </c:pt>
                <c:pt idx="29">
                  <c:v>1.2401623469674909</c:v>
                </c:pt>
                <c:pt idx="30">
                  <c:v>1.2485168955769872</c:v>
                </c:pt>
                <c:pt idx="31">
                  <c:v>1.2564491324316087</c:v>
                </c:pt>
                <c:pt idx="32">
                  <c:v>1.2639789872272615</c:v>
                </c:pt>
                <c:pt idx="33">
                  <c:v>1.2711256037377616</c:v>
                </c:pt>
                <c:pt idx="34">
                  <c:v>1.2779073398146892</c:v>
                </c:pt>
                <c:pt idx="35">
                  <c:v>1.2843417673875059</c:v>
                </c:pt>
                <c:pt idx="36">
                  <c:v>1.2904456724634841</c:v>
                </c:pt>
                <c:pt idx="37">
                  <c:v>1.296235055127763</c:v>
                </c:pt>
                <c:pt idx="38">
                  <c:v>1.301725129543275</c:v>
                </c:pt>
                <c:pt idx="39">
                  <c:v>1.3069303239508372</c:v>
                </c:pt>
                <c:pt idx="40">
                  <c:v>1.311864280669063</c:v>
                </c:pt>
                <c:pt idx="41">
                  <c:v>1.3165398560944368</c:v>
                </c:pt>
                <c:pt idx="42">
                  <c:v>1.3209691207012462</c:v>
                </c:pt>
                <c:pt idx="43">
                  <c:v>1.325163359041639</c:v>
                </c:pt>
                <c:pt idx="44">
                  <c:v>1.3291330697455948</c:v>
                </c:pt>
                <c:pt idx="45">
                  <c:v>1.3328879655209214</c:v>
                </c:pt>
                <c:pt idx="46">
                  <c:v>1.3364369731532797</c:v>
                </c:pt>
                <c:pt idx="47">
                  <c:v>1.3397882335061411</c:v>
                </c:pt>
                <c:pt idx="48">
                  <c:v>1.3429491015208477</c:v>
                </c:pt>
                <c:pt idx="49">
                  <c:v>1.3459261462165522</c:v>
                </c:pt>
                <c:pt idx="50">
                  <c:v>1.3487251506902354</c:v>
                </c:pt>
                <c:pt idx="51">
                  <c:v>1.3513511121167596</c:v>
                </c:pt>
                <c:pt idx="52">
                  <c:v>1.3538082417487836</c:v>
                </c:pt>
                <c:pt idx="53">
                  <c:v>1.3560999649168117</c:v>
                </c:pt>
                <c:pt idx="54">
                  <c:v>1.3582289210291911</c:v>
                </c:pt>
                <c:pt idx="55">
                  <c:v>1.3601969635720899</c:v>
                </c:pt>
                <c:pt idx="56">
                  <c:v>1.3620051601095469</c:v>
                </c:pt>
                <c:pt idx="57">
                  <c:v>1.363653792283408</c:v>
                </c:pt>
                <c:pt idx="58">
                  <c:v>1.3651423558133544</c:v>
                </c:pt>
                <c:pt idx="59">
                  <c:v>1.366469560496931</c:v>
                </c:pt>
                <c:pt idx="60">
                  <c:v>1.3676333302094719</c:v>
                </c:pt>
                <c:pt idx="61">
                  <c:v>1.3686308029042067</c:v>
                </c:pt>
                <c:pt idx="62">
                  <c:v>1.3694583306121757</c:v>
                </c:pt>
                <c:pt idx="63">
                  <c:v>1.3701114794422296</c:v>
                </c:pt>
                <c:pt idx="64">
                  <c:v>1.3705850295810933</c:v>
                </c:pt>
                <c:pt idx="65">
                  <c:v>1.3708729752932953</c:v>
                </c:pt>
                <c:pt idx="66">
                  <c:v>1.3709685249212527</c:v>
                </c:pt>
                <c:pt idx="67">
                  <c:v>1.3708641008851643</c:v>
                </c:pt>
                <c:pt idx="68">
                  <c:v>1.3705513396830824</c:v>
                </c:pt>
                <c:pt idx="69">
                  <c:v>1.3700210918909193</c:v>
                </c:pt>
                <c:pt idx="70">
                  <c:v>1.3692634221624047</c:v>
                </c:pt>
                <c:pt idx="71">
                  <c:v>1.3682676092290862</c:v>
                </c:pt>
                <c:pt idx="72">
                  <c:v>1.3670221459003784</c:v>
                </c:pt>
                <c:pt idx="73">
                  <c:v>1.3655147390635136</c:v>
                </c:pt>
                <c:pt idx="74">
                  <c:v>1.3637323096835843</c:v>
                </c:pt>
                <c:pt idx="75">
                  <c:v>1.3616609928034933</c:v>
                </c:pt>
                <c:pt idx="76">
                  <c:v>1.3592861375440108</c:v>
                </c:pt>
              </c:numCache>
            </c:numRef>
          </c:xVal>
          <c:yVal>
            <c:numRef>
              <c:f>'Smooth Curves'!$T$9:$T$85</c:f>
              <c:numCache>
                <c:formatCode>0.00</c:formatCode>
                <c:ptCount val="77"/>
                <c:pt idx="0">
                  <c:v>38</c:v>
                </c:pt>
                <c:pt idx="1">
                  <c:v>38.5</c:v>
                </c:pt>
                <c:pt idx="2">
                  <c:v>39</c:v>
                </c:pt>
                <c:pt idx="3">
                  <c:v>39.5</c:v>
                </c:pt>
                <c:pt idx="4">
                  <c:v>40</c:v>
                </c:pt>
                <c:pt idx="5">
                  <c:v>40.5</c:v>
                </c:pt>
                <c:pt idx="6">
                  <c:v>41</c:v>
                </c:pt>
                <c:pt idx="7">
                  <c:v>41.5</c:v>
                </c:pt>
                <c:pt idx="8">
                  <c:v>42</c:v>
                </c:pt>
                <c:pt idx="9">
                  <c:v>42.5</c:v>
                </c:pt>
                <c:pt idx="10">
                  <c:v>43</c:v>
                </c:pt>
                <c:pt idx="11">
                  <c:v>43.5</c:v>
                </c:pt>
                <c:pt idx="12">
                  <c:v>44</c:v>
                </c:pt>
                <c:pt idx="13">
                  <c:v>44.5</c:v>
                </c:pt>
                <c:pt idx="14">
                  <c:v>45</c:v>
                </c:pt>
                <c:pt idx="15">
                  <c:v>45.5</c:v>
                </c:pt>
                <c:pt idx="16">
                  <c:v>46</c:v>
                </c:pt>
                <c:pt idx="17">
                  <c:v>46.5</c:v>
                </c:pt>
                <c:pt idx="18">
                  <c:v>47</c:v>
                </c:pt>
                <c:pt idx="19">
                  <c:v>47.5</c:v>
                </c:pt>
                <c:pt idx="20">
                  <c:v>48</c:v>
                </c:pt>
                <c:pt idx="21">
                  <c:v>48.5</c:v>
                </c:pt>
                <c:pt idx="22">
                  <c:v>49</c:v>
                </c:pt>
                <c:pt idx="23">
                  <c:v>49.5</c:v>
                </c:pt>
                <c:pt idx="24">
                  <c:v>50</c:v>
                </c:pt>
                <c:pt idx="25">
                  <c:v>50.5</c:v>
                </c:pt>
                <c:pt idx="26">
                  <c:v>51</c:v>
                </c:pt>
                <c:pt idx="27">
                  <c:v>51.5</c:v>
                </c:pt>
                <c:pt idx="28">
                  <c:v>52</c:v>
                </c:pt>
                <c:pt idx="29">
                  <c:v>52.5</c:v>
                </c:pt>
                <c:pt idx="30">
                  <c:v>53</c:v>
                </c:pt>
                <c:pt idx="31">
                  <c:v>53.5</c:v>
                </c:pt>
                <c:pt idx="32">
                  <c:v>54</c:v>
                </c:pt>
                <c:pt idx="33">
                  <c:v>54.5</c:v>
                </c:pt>
                <c:pt idx="34">
                  <c:v>55</c:v>
                </c:pt>
                <c:pt idx="35">
                  <c:v>55.5</c:v>
                </c:pt>
                <c:pt idx="36">
                  <c:v>56</c:v>
                </c:pt>
                <c:pt idx="37">
                  <c:v>56.5</c:v>
                </c:pt>
                <c:pt idx="38">
                  <c:v>57</c:v>
                </c:pt>
                <c:pt idx="39">
                  <c:v>57.5</c:v>
                </c:pt>
                <c:pt idx="40">
                  <c:v>58</c:v>
                </c:pt>
                <c:pt idx="41">
                  <c:v>58.5</c:v>
                </c:pt>
                <c:pt idx="42">
                  <c:v>59</c:v>
                </c:pt>
                <c:pt idx="43">
                  <c:v>59.5</c:v>
                </c:pt>
                <c:pt idx="44">
                  <c:v>60</c:v>
                </c:pt>
                <c:pt idx="45">
                  <c:v>60.5</c:v>
                </c:pt>
                <c:pt idx="46">
                  <c:v>61</c:v>
                </c:pt>
                <c:pt idx="47">
                  <c:v>61.5</c:v>
                </c:pt>
                <c:pt idx="48">
                  <c:v>62</c:v>
                </c:pt>
                <c:pt idx="49">
                  <c:v>62.5</c:v>
                </c:pt>
                <c:pt idx="50">
                  <c:v>63</c:v>
                </c:pt>
                <c:pt idx="51">
                  <c:v>63.5</c:v>
                </c:pt>
                <c:pt idx="52">
                  <c:v>64</c:v>
                </c:pt>
                <c:pt idx="53">
                  <c:v>64.5</c:v>
                </c:pt>
                <c:pt idx="54">
                  <c:v>65</c:v>
                </c:pt>
                <c:pt idx="55">
                  <c:v>65.5</c:v>
                </c:pt>
                <c:pt idx="56">
                  <c:v>66</c:v>
                </c:pt>
                <c:pt idx="57">
                  <c:v>66.5</c:v>
                </c:pt>
                <c:pt idx="58">
                  <c:v>67</c:v>
                </c:pt>
                <c:pt idx="59">
                  <c:v>67.5</c:v>
                </c:pt>
                <c:pt idx="60">
                  <c:v>68</c:v>
                </c:pt>
                <c:pt idx="61">
                  <c:v>68.5</c:v>
                </c:pt>
                <c:pt idx="62">
                  <c:v>69</c:v>
                </c:pt>
                <c:pt idx="63">
                  <c:v>69.5</c:v>
                </c:pt>
                <c:pt idx="64">
                  <c:v>70</c:v>
                </c:pt>
                <c:pt idx="65">
                  <c:v>70.5</c:v>
                </c:pt>
                <c:pt idx="66">
                  <c:v>71</c:v>
                </c:pt>
                <c:pt idx="67">
                  <c:v>71.5</c:v>
                </c:pt>
                <c:pt idx="68">
                  <c:v>72</c:v>
                </c:pt>
                <c:pt idx="69">
                  <c:v>72.5</c:v>
                </c:pt>
                <c:pt idx="70">
                  <c:v>73</c:v>
                </c:pt>
                <c:pt idx="71">
                  <c:v>73.5</c:v>
                </c:pt>
                <c:pt idx="72">
                  <c:v>74</c:v>
                </c:pt>
                <c:pt idx="73">
                  <c:v>74.5</c:v>
                </c:pt>
                <c:pt idx="74">
                  <c:v>75</c:v>
                </c:pt>
                <c:pt idx="75">
                  <c:v>75.5</c:v>
                </c:pt>
                <c:pt idx="76">
                  <c:v>76</c:v>
                </c:pt>
              </c:numCache>
            </c:numRef>
          </c:yVal>
          <c:smooth val="0"/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'Smooth Curves'!$AI$9:$AI$43</c:f>
              <c:numCache>
                <c:formatCode>0.00</c:formatCode>
                <c:ptCount val="35"/>
                <c:pt idx="0">
                  <c:v>1.4263731902992873</c:v>
                </c:pt>
                <c:pt idx="1">
                  <c:v>1.431271405507303</c:v>
                </c:pt>
                <c:pt idx="2">
                  <c:v>1.4380575895184649</c:v>
                </c:pt>
                <c:pt idx="3">
                  <c:v>1.4464860910875501</c:v>
                </c:pt>
                <c:pt idx="4">
                  <c:v>1.4563215920280328</c:v>
                </c:pt>
                <c:pt idx="5">
                  <c:v>1.4673391072121404</c:v>
                </c:pt>
                <c:pt idx="6">
                  <c:v>1.4793239845705699</c:v>
                </c:pt>
                <c:pt idx="7">
                  <c:v>1.49207190509334</c:v>
                </c:pt>
                <c:pt idx="8">
                  <c:v>1.5053888828285977</c:v>
                </c:pt>
                <c:pt idx="9">
                  <c:v>1.5190912648835848</c:v>
                </c:pt>
                <c:pt idx="10">
                  <c:v>1.5330057314243533</c:v>
                </c:pt>
                <c:pt idx="11">
                  <c:v>1.5469692956753107</c:v>
                </c:pt>
                <c:pt idx="12">
                  <c:v>1.5608293039200163</c:v>
                </c:pt>
                <c:pt idx="13">
                  <c:v>1.5744434355004984</c:v>
                </c:pt>
                <c:pt idx="14">
                  <c:v>1.5876797028176526</c:v>
                </c:pt>
                <c:pt idx="15">
                  <c:v>1.6004164513312986</c:v>
                </c:pt>
                <c:pt idx="16">
                  <c:v>1.6125423595595549</c:v>
                </c:pt>
                <c:pt idx="17">
                  <c:v>1.6239564390795778</c:v>
                </c:pt>
                <c:pt idx="18">
                  <c:v>1.6345680345273905</c:v>
                </c:pt>
                <c:pt idx="19">
                  <c:v>1.6442968235974291</c:v>
                </c:pt>
                <c:pt idx="20">
                  <c:v>1.6530728170430535</c:v>
                </c:pt>
                <c:pt idx="21">
                  <c:v>1.6608363586764909</c:v>
                </c:pt>
                <c:pt idx="22">
                  <c:v>1.6675381253684378</c:v>
                </c:pt>
                <c:pt idx="23">
                  <c:v>1.6731391270484579</c:v>
                </c:pt>
                <c:pt idx="24">
                  <c:v>1.6776107067049821</c:v>
                </c:pt>
                <c:pt idx="25">
                  <c:v>1.6809345403852518</c:v>
                </c:pt>
                <c:pt idx="26">
                  <c:v>1.6831026371946365</c:v>
                </c:pt>
                <c:pt idx="27">
                  <c:v>1.6841173392980551</c:v>
                </c:pt>
                <c:pt idx="28">
                  <c:v>1.6839913219185547</c:v>
                </c:pt>
                <c:pt idx="29">
                  <c:v>1.6827475933383909</c:v>
                </c:pt>
                <c:pt idx="30">
                  <c:v>1.6804194948982314</c:v>
                </c:pt>
                <c:pt idx="31">
                  <c:v>1.6770507009976683</c:v>
                </c:pt>
                <c:pt idx="32">
                  <c:v>1.6726952190949902</c:v>
                </c:pt>
                <c:pt idx="33">
                  <c:v>1.6674173897071825</c:v>
                </c:pt>
                <c:pt idx="34">
                  <c:v>1.6612918864099839</c:v>
                </c:pt>
              </c:numCache>
            </c:numRef>
          </c:xVal>
          <c:yVal>
            <c:numRef>
              <c:f>'Smooth Curves'!$AH$9:$AH$43</c:f>
              <c:numCache>
                <c:formatCode>0.00</c:formatCode>
                <c:ptCount val="35"/>
                <c:pt idx="0">
                  <c:v>54</c:v>
                </c:pt>
                <c:pt idx="1">
                  <c:v>54.5</c:v>
                </c:pt>
                <c:pt idx="2">
                  <c:v>55</c:v>
                </c:pt>
                <c:pt idx="3">
                  <c:v>55.5</c:v>
                </c:pt>
                <c:pt idx="4">
                  <c:v>56</c:v>
                </c:pt>
                <c:pt idx="5">
                  <c:v>56.5</c:v>
                </c:pt>
                <c:pt idx="6">
                  <c:v>57</c:v>
                </c:pt>
                <c:pt idx="7">
                  <c:v>57.5</c:v>
                </c:pt>
                <c:pt idx="8">
                  <c:v>58</c:v>
                </c:pt>
                <c:pt idx="9">
                  <c:v>58.5</c:v>
                </c:pt>
                <c:pt idx="10">
                  <c:v>59</c:v>
                </c:pt>
                <c:pt idx="11">
                  <c:v>59.5</c:v>
                </c:pt>
                <c:pt idx="12">
                  <c:v>60</c:v>
                </c:pt>
                <c:pt idx="13">
                  <c:v>60.5</c:v>
                </c:pt>
                <c:pt idx="14">
                  <c:v>61</c:v>
                </c:pt>
                <c:pt idx="15">
                  <c:v>61.5</c:v>
                </c:pt>
                <c:pt idx="16">
                  <c:v>62</c:v>
                </c:pt>
                <c:pt idx="17">
                  <c:v>62.5</c:v>
                </c:pt>
                <c:pt idx="18">
                  <c:v>63</c:v>
                </c:pt>
                <c:pt idx="19">
                  <c:v>63.5</c:v>
                </c:pt>
                <c:pt idx="20">
                  <c:v>64</c:v>
                </c:pt>
                <c:pt idx="21">
                  <c:v>64.5</c:v>
                </c:pt>
                <c:pt idx="22">
                  <c:v>65</c:v>
                </c:pt>
                <c:pt idx="23">
                  <c:v>65.5</c:v>
                </c:pt>
                <c:pt idx="24">
                  <c:v>66</c:v>
                </c:pt>
                <c:pt idx="25">
                  <c:v>66.5</c:v>
                </c:pt>
                <c:pt idx="26">
                  <c:v>67</c:v>
                </c:pt>
                <c:pt idx="27">
                  <c:v>67.5</c:v>
                </c:pt>
                <c:pt idx="28">
                  <c:v>68</c:v>
                </c:pt>
                <c:pt idx="29">
                  <c:v>68.5</c:v>
                </c:pt>
                <c:pt idx="30">
                  <c:v>69</c:v>
                </c:pt>
                <c:pt idx="31">
                  <c:v>69.5</c:v>
                </c:pt>
                <c:pt idx="32">
                  <c:v>70</c:v>
                </c:pt>
                <c:pt idx="33">
                  <c:v>70.5</c:v>
                </c:pt>
                <c:pt idx="34">
                  <c:v>71</c:v>
                </c:pt>
              </c:numCache>
            </c:numRef>
          </c:yVal>
          <c:smooth val="0"/>
        </c:ser>
        <c:ser>
          <c:idx val="8"/>
          <c:order val="8"/>
          <c:spPr>
            <a:ln w="28575">
              <a:noFill/>
            </a:ln>
          </c:spPr>
          <c:xVal>
            <c:numRef>
              <c:f>'Smooth Curves'!$AW$9:$AW$51</c:f>
              <c:numCache>
                <c:formatCode>0.00</c:formatCode>
                <c:ptCount val="43"/>
                <c:pt idx="0">
                  <c:v>1.5493658783352515</c:v>
                </c:pt>
                <c:pt idx="1">
                  <c:v>1.5738504812028253</c:v>
                </c:pt>
                <c:pt idx="2">
                  <c:v>1.5966113142333</c:v>
                </c:pt>
                <c:pt idx="3">
                  <c:v>1.6178287206955559</c:v>
                </c:pt>
                <c:pt idx="4">
                  <c:v>1.637673008748024</c:v>
                </c:pt>
                <c:pt idx="5">
                  <c:v>1.6563044514389134</c:v>
                </c:pt>
                <c:pt idx="6">
                  <c:v>1.6738732867063817</c:v>
                </c:pt>
                <c:pt idx="7">
                  <c:v>1.6905197173778532</c:v>
                </c:pt>
                <c:pt idx="8">
                  <c:v>1.706373911170985</c:v>
                </c:pt>
                <c:pt idx="9">
                  <c:v>1.7215560006927006</c:v>
                </c:pt>
                <c:pt idx="10">
                  <c:v>1.7361760834400428</c:v>
                </c:pt>
                <c:pt idx="11">
                  <c:v>1.7503342217992071</c:v>
                </c:pt>
                <c:pt idx="12">
                  <c:v>1.7641204430467923</c:v>
                </c:pt>
                <c:pt idx="13">
                  <c:v>1.7776147393484365</c:v>
                </c:pt>
                <c:pt idx="14">
                  <c:v>1.7908870677600675</c:v>
                </c:pt>
                <c:pt idx="15">
                  <c:v>1.803997350226993</c:v>
                </c:pt>
                <c:pt idx="16">
                  <c:v>1.8169954735844698</c:v>
                </c:pt>
                <c:pt idx="17">
                  <c:v>1.8299212895570207</c:v>
                </c:pt>
                <c:pt idx="18">
                  <c:v>1.8428046147594017</c:v>
                </c:pt>
                <c:pt idx="19">
                  <c:v>1.8556652306959194</c:v>
                </c:pt>
                <c:pt idx="20">
                  <c:v>1.8685128837602605</c:v>
                </c:pt>
                <c:pt idx="21">
                  <c:v>1.8813472852365152</c:v>
                </c:pt>
                <c:pt idx="22">
                  <c:v>1.8941581112976991</c:v>
                </c:pt>
                <c:pt idx="23">
                  <c:v>1.9069250030071743</c:v>
                </c:pt>
                <c:pt idx="24">
                  <c:v>1.9196175663176263</c:v>
                </c:pt>
                <c:pt idx="25">
                  <c:v>1.932195372071746</c:v>
                </c:pt>
                <c:pt idx="26">
                  <c:v>1.9446079560015477</c:v>
                </c:pt>
                <c:pt idx="27">
                  <c:v>1.9567948187295059</c:v>
                </c:pt>
                <c:pt idx="28">
                  <c:v>1.9686854257666226</c:v>
                </c:pt>
                <c:pt idx="29">
                  <c:v>1.9801992075148149</c:v>
                </c:pt>
                <c:pt idx="30">
                  <c:v>1.9912455592650389</c:v>
                </c:pt>
                <c:pt idx="31">
                  <c:v>2.0017238411979719</c:v>
                </c:pt>
                <c:pt idx="32">
                  <c:v>2.0115233783844673</c:v>
                </c:pt>
                <c:pt idx="33">
                  <c:v>2.0205234607845881</c:v>
                </c:pt>
                <c:pt idx="34">
                  <c:v>2.0285933432484029</c:v>
                </c:pt>
                <c:pt idx="35">
                  <c:v>2.0355922455155309</c:v>
                </c:pt>
                <c:pt idx="36">
                  <c:v>2.0413693522153693</c:v>
                </c:pt>
                <c:pt idx="37">
                  <c:v>2.0457638128670936</c:v>
                </c:pt>
                <c:pt idx="38">
                  <c:v>2.04860474187943</c:v>
                </c:pt>
                <c:pt idx="39">
                  <c:v>2.0497112185511668</c:v>
                </c:pt>
                <c:pt idx="40">
                  <c:v>2.0488922870703021</c:v>
                </c:pt>
                <c:pt idx="41">
                  <c:v>2.0459469565148396</c:v>
                </c:pt>
                <c:pt idx="42">
                  <c:v>2.0406642008529019</c:v>
                </c:pt>
              </c:numCache>
            </c:numRef>
          </c:xVal>
          <c:yVal>
            <c:numRef>
              <c:f>'Smooth Curves'!$AV$9:$AV$51</c:f>
              <c:numCache>
                <c:formatCode>General</c:formatCode>
                <c:ptCount val="43"/>
                <c:pt idx="0">
                  <c:v>55</c:v>
                </c:pt>
                <c:pt idx="1">
                  <c:v>55.5</c:v>
                </c:pt>
                <c:pt idx="2">
                  <c:v>56</c:v>
                </c:pt>
                <c:pt idx="3">
                  <c:v>56.5</c:v>
                </c:pt>
                <c:pt idx="4">
                  <c:v>57</c:v>
                </c:pt>
                <c:pt idx="5">
                  <c:v>57.5</c:v>
                </c:pt>
                <c:pt idx="6">
                  <c:v>58</c:v>
                </c:pt>
                <c:pt idx="7">
                  <c:v>58.5</c:v>
                </c:pt>
                <c:pt idx="8">
                  <c:v>59</c:v>
                </c:pt>
                <c:pt idx="9">
                  <c:v>59.5</c:v>
                </c:pt>
                <c:pt idx="10">
                  <c:v>60</c:v>
                </c:pt>
                <c:pt idx="11">
                  <c:v>60.5</c:v>
                </c:pt>
                <c:pt idx="12">
                  <c:v>61</c:v>
                </c:pt>
                <c:pt idx="13">
                  <c:v>61.5</c:v>
                </c:pt>
                <c:pt idx="14">
                  <c:v>62</c:v>
                </c:pt>
                <c:pt idx="15">
                  <c:v>62.5</c:v>
                </c:pt>
                <c:pt idx="16">
                  <c:v>63</c:v>
                </c:pt>
                <c:pt idx="17">
                  <c:v>63.5</c:v>
                </c:pt>
                <c:pt idx="18">
                  <c:v>64</c:v>
                </c:pt>
                <c:pt idx="19">
                  <c:v>64.5</c:v>
                </c:pt>
                <c:pt idx="20">
                  <c:v>65</c:v>
                </c:pt>
                <c:pt idx="21">
                  <c:v>65.5</c:v>
                </c:pt>
                <c:pt idx="22">
                  <c:v>66</c:v>
                </c:pt>
                <c:pt idx="23">
                  <c:v>66.5</c:v>
                </c:pt>
                <c:pt idx="24">
                  <c:v>67</c:v>
                </c:pt>
                <c:pt idx="25">
                  <c:v>67.5</c:v>
                </c:pt>
                <c:pt idx="26">
                  <c:v>68</c:v>
                </c:pt>
                <c:pt idx="27">
                  <c:v>68.5</c:v>
                </c:pt>
                <c:pt idx="28">
                  <c:v>69</c:v>
                </c:pt>
                <c:pt idx="29">
                  <c:v>69.5</c:v>
                </c:pt>
                <c:pt idx="30">
                  <c:v>70</c:v>
                </c:pt>
                <c:pt idx="31">
                  <c:v>70.5</c:v>
                </c:pt>
                <c:pt idx="32">
                  <c:v>71</c:v>
                </c:pt>
                <c:pt idx="33">
                  <c:v>71.5</c:v>
                </c:pt>
                <c:pt idx="34">
                  <c:v>72</c:v>
                </c:pt>
                <c:pt idx="35">
                  <c:v>72.5</c:v>
                </c:pt>
                <c:pt idx="36">
                  <c:v>73</c:v>
                </c:pt>
                <c:pt idx="37">
                  <c:v>73.5</c:v>
                </c:pt>
                <c:pt idx="38">
                  <c:v>74</c:v>
                </c:pt>
                <c:pt idx="39">
                  <c:v>74.5</c:v>
                </c:pt>
                <c:pt idx="40">
                  <c:v>75</c:v>
                </c:pt>
                <c:pt idx="41">
                  <c:v>75.5</c:v>
                </c:pt>
                <c:pt idx="42">
                  <c:v>76</c:v>
                </c:pt>
              </c:numCache>
            </c:numRef>
          </c:yVal>
          <c:smooth val="0"/>
        </c:ser>
        <c:ser>
          <c:idx val="11"/>
          <c:order val="11"/>
          <c:spPr>
            <a:ln w="28575">
              <a:noFill/>
            </a:ln>
          </c:spPr>
          <c:marker>
            <c:symbol val="triangle"/>
            <c:size val="3"/>
          </c:marker>
          <c:xVal>
            <c:numRef>
              <c:f>'Smooth Curves'!$BK$9:$BK$55</c:f>
              <c:numCache>
                <c:formatCode>0.00</c:formatCode>
                <c:ptCount val="47"/>
                <c:pt idx="0">
                  <c:v>2.2765687655757461</c:v>
                </c:pt>
                <c:pt idx="1">
                  <c:v>2.2868381473749082</c:v>
                </c:pt>
                <c:pt idx="2">
                  <c:v>2.2992031394223318</c:v>
                </c:pt>
                <c:pt idx="3">
                  <c:v>2.3134074546881607</c:v>
                </c:pt>
                <c:pt idx="4">
                  <c:v>2.3292060264068937</c:v>
                </c:pt>
                <c:pt idx="5">
                  <c:v>2.346365008077953</c:v>
                </c:pt>
                <c:pt idx="6">
                  <c:v>2.3646617734647748</c:v>
                </c:pt>
                <c:pt idx="7">
                  <c:v>2.3838849165965144</c:v>
                </c:pt>
                <c:pt idx="8">
                  <c:v>2.403834251766682</c:v>
                </c:pt>
                <c:pt idx="9">
                  <c:v>2.4243208135331429</c:v>
                </c:pt>
                <c:pt idx="10">
                  <c:v>2.4451668567186857</c:v>
                </c:pt>
                <c:pt idx="11">
                  <c:v>2.4662058564103404</c:v>
                </c:pt>
                <c:pt idx="12">
                  <c:v>2.4872825079615382</c:v>
                </c:pt>
                <c:pt idx="13">
                  <c:v>2.5082527269877914</c:v>
                </c:pt>
                <c:pt idx="14">
                  <c:v>2.5289836493711277</c:v>
                </c:pt>
                <c:pt idx="15">
                  <c:v>2.5493536312582705</c:v>
                </c:pt>
                <c:pt idx="16">
                  <c:v>2.5692522490600709</c:v>
                </c:pt>
                <c:pt idx="17">
                  <c:v>2.5885802994518485</c:v>
                </c:pt>
                <c:pt idx="18">
                  <c:v>2.607249799374074</c:v>
                </c:pt>
                <c:pt idx="19">
                  <c:v>2.6251839860321411</c:v>
                </c:pt>
                <c:pt idx="20">
                  <c:v>2.6423173168957987</c:v>
                </c:pt>
                <c:pt idx="21">
                  <c:v>2.6585954696994918</c:v>
                </c:pt>
                <c:pt idx="22">
                  <c:v>2.6739753424419064</c:v>
                </c:pt>
                <c:pt idx="23">
                  <c:v>2.6884250533877889</c:v>
                </c:pt>
                <c:pt idx="24">
                  <c:v>2.7019239410651039</c:v>
                </c:pt>
                <c:pt idx="25">
                  <c:v>2.7144625642676488</c:v>
                </c:pt>
                <c:pt idx="26">
                  <c:v>2.7260427020530074</c:v>
                </c:pt>
                <c:pt idx="27">
                  <c:v>2.7366773537441418</c:v>
                </c:pt>
                <c:pt idx="28">
                  <c:v>2.7463907389284827</c:v>
                </c:pt>
                <c:pt idx="29">
                  <c:v>2.7552182974579296</c:v>
                </c:pt>
                <c:pt idx="30">
                  <c:v>2.763206689449305</c:v>
                </c:pt>
                <c:pt idx="31">
                  <c:v>2.7704137952845826</c:v>
                </c:pt>
                <c:pt idx="32">
                  <c:v>2.7769087156090677</c:v>
                </c:pt>
                <c:pt idx="33">
                  <c:v>2.7827717713348079</c:v>
                </c:pt>
                <c:pt idx="34">
                  <c:v>2.7880945036365006</c:v>
                </c:pt>
                <c:pt idx="35">
                  <c:v>2.7929796739551307</c:v>
                </c:pt>
                <c:pt idx="36">
                  <c:v>2.797541263995015</c:v>
                </c:pt>
                <c:pt idx="37">
                  <c:v>2.8019044757256211</c:v>
                </c:pt>
                <c:pt idx="38">
                  <c:v>2.8062057313833861</c:v>
                </c:pt>
                <c:pt idx="39">
                  <c:v>2.8105926734651234</c:v>
                </c:pt>
                <c:pt idx="40">
                  <c:v>2.815224164735298</c:v>
                </c:pt>
                <c:pt idx="41">
                  <c:v>2.8202702882235258</c:v>
                </c:pt>
                <c:pt idx="42">
                  <c:v>2.8259123472220722</c:v>
                </c:pt>
                <c:pt idx="43">
                  <c:v>2.8323428652885809</c:v>
                </c:pt>
                <c:pt idx="44">
                  <c:v>2.8397655862465285</c:v>
                </c:pt>
                <c:pt idx="45">
                  <c:v>2.8483954741829507</c:v>
                </c:pt>
                <c:pt idx="46">
                  <c:v>2.8584587134491244</c:v>
                </c:pt>
              </c:numCache>
            </c:numRef>
          </c:xVal>
          <c:yVal>
            <c:numRef>
              <c:f>'Smooth Curves'!$BJ$9:$BJ$55</c:f>
              <c:numCache>
                <c:formatCode>General</c:formatCode>
                <c:ptCount val="47"/>
                <c:pt idx="0">
                  <c:v>70</c:v>
                </c:pt>
                <c:pt idx="1">
                  <c:v>70.5</c:v>
                </c:pt>
                <c:pt idx="2">
                  <c:v>71</c:v>
                </c:pt>
                <c:pt idx="3">
                  <c:v>71.5</c:v>
                </c:pt>
                <c:pt idx="4">
                  <c:v>72</c:v>
                </c:pt>
                <c:pt idx="5">
                  <c:v>72.5</c:v>
                </c:pt>
                <c:pt idx="6">
                  <c:v>73</c:v>
                </c:pt>
                <c:pt idx="7">
                  <c:v>73.5</c:v>
                </c:pt>
                <c:pt idx="8">
                  <c:v>74</c:v>
                </c:pt>
                <c:pt idx="9">
                  <c:v>74.5</c:v>
                </c:pt>
                <c:pt idx="10">
                  <c:v>75</c:v>
                </c:pt>
                <c:pt idx="11">
                  <c:v>75.5</c:v>
                </c:pt>
                <c:pt idx="12">
                  <c:v>76</c:v>
                </c:pt>
                <c:pt idx="13">
                  <c:v>76.5</c:v>
                </c:pt>
                <c:pt idx="14">
                  <c:v>77</c:v>
                </c:pt>
                <c:pt idx="15">
                  <c:v>77.5</c:v>
                </c:pt>
                <c:pt idx="16">
                  <c:v>78</c:v>
                </c:pt>
                <c:pt idx="17">
                  <c:v>78.5</c:v>
                </c:pt>
                <c:pt idx="18">
                  <c:v>79</c:v>
                </c:pt>
                <c:pt idx="19">
                  <c:v>79.5</c:v>
                </c:pt>
                <c:pt idx="20">
                  <c:v>80</c:v>
                </c:pt>
                <c:pt idx="21">
                  <c:v>80.5</c:v>
                </c:pt>
                <c:pt idx="22">
                  <c:v>81</c:v>
                </c:pt>
                <c:pt idx="23">
                  <c:v>81.5</c:v>
                </c:pt>
                <c:pt idx="24">
                  <c:v>82</c:v>
                </c:pt>
                <c:pt idx="25">
                  <c:v>82.5</c:v>
                </c:pt>
                <c:pt idx="26">
                  <c:v>83</c:v>
                </c:pt>
                <c:pt idx="27">
                  <c:v>83.5</c:v>
                </c:pt>
                <c:pt idx="28">
                  <c:v>84</c:v>
                </c:pt>
                <c:pt idx="29">
                  <c:v>84.5</c:v>
                </c:pt>
                <c:pt idx="30">
                  <c:v>85</c:v>
                </c:pt>
                <c:pt idx="31">
                  <c:v>85.5</c:v>
                </c:pt>
                <c:pt idx="32">
                  <c:v>86</c:v>
                </c:pt>
                <c:pt idx="33">
                  <c:v>86.5</c:v>
                </c:pt>
                <c:pt idx="34">
                  <c:v>87</c:v>
                </c:pt>
                <c:pt idx="35">
                  <c:v>87.5</c:v>
                </c:pt>
                <c:pt idx="36">
                  <c:v>88</c:v>
                </c:pt>
                <c:pt idx="37">
                  <c:v>88.5</c:v>
                </c:pt>
                <c:pt idx="38">
                  <c:v>89</c:v>
                </c:pt>
                <c:pt idx="39">
                  <c:v>89.5</c:v>
                </c:pt>
                <c:pt idx="40">
                  <c:v>90</c:v>
                </c:pt>
                <c:pt idx="41">
                  <c:v>90.5</c:v>
                </c:pt>
                <c:pt idx="42">
                  <c:v>91</c:v>
                </c:pt>
                <c:pt idx="43">
                  <c:v>91.5</c:v>
                </c:pt>
                <c:pt idx="44">
                  <c:v>92</c:v>
                </c:pt>
                <c:pt idx="45">
                  <c:v>92.5</c:v>
                </c:pt>
                <c:pt idx="46">
                  <c:v>93</c:v>
                </c:pt>
              </c:numCache>
            </c:numRef>
          </c:yVal>
          <c:smooth val="0"/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3"/>
          </c:marker>
          <c:xVal>
            <c:numRef>
              <c:f>'Smooth Curves'!$BY$9:$BY$13</c:f>
              <c:numCache>
                <c:formatCode>0.00</c:formatCode>
                <c:ptCount val="5"/>
                <c:pt idx="0">
                  <c:v>3.4260990607920121</c:v>
                </c:pt>
                <c:pt idx="1">
                  <c:v>3.4560823224280313</c:v>
                </c:pt>
                <c:pt idx="2">
                  <c:v>3.4810425088000159</c:v>
                </c:pt>
                <c:pt idx="3">
                  <c:v>3.5009796199080228</c:v>
                </c:pt>
                <c:pt idx="4">
                  <c:v>3.5158936557520093</c:v>
                </c:pt>
              </c:numCache>
            </c:numRef>
          </c:xVal>
          <c:yVal>
            <c:numRef>
              <c:f>'Smooth Curves'!$BX$9:$BX$13</c:f>
              <c:numCache>
                <c:formatCode>General</c:formatCode>
                <c:ptCount val="5"/>
                <c:pt idx="0">
                  <c:v>94</c:v>
                </c:pt>
                <c:pt idx="1">
                  <c:v>94.5</c:v>
                </c:pt>
                <c:pt idx="2">
                  <c:v>95</c:v>
                </c:pt>
                <c:pt idx="3">
                  <c:v>95.5</c:v>
                </c:pt>
                <c:pt idx="4">
                  <c:v>96</c:v>
                </c:pt>
              </c:numCache>
            </c:numRef>
          </c:yVal>
          <c:smooth val="0"/>
        </c:ser>
        <c:ser>
          <c:idx val="16"/>
          <c:order val="16"/>
          <c:spPr>
            <a:ln w="28575">
              <a:noFill/>
            </a:ln>
          </c:spPr>
          <c:trendline>
            <c:spPr>
              <a:ln w="15875"/>
            </c:spPr>
            <c:trendlineType val="poly"/>
            <c:order val="6"/>
            <c:dispRSqr val="0"/>
            <c:dispEq val="0"/>
          </c:trendline>
          <c:xVal>
            <c:numRef>
              <c:f>'Smooth Curves'!$BX$44:$BX$48</c:f>
              <c:numCache>
                <c:formatCode>General</c:formatCode>
                <c:ptCount val="5"/>
                <c:pt idx="0">
                  <c:v>1.24</c:v>
                </c:pt>
                <c:pt idx="1">
                  <c:v>1.665</c:v>
                </c:pt>
                <c:pt idx="2">
                  <c:v>2.0299999999999998</c:v>
                </c:pt>
                <c:pt idx="3">
                  <c:v>2.7549999999999999</c:v>
                </c:pt>
                <c:pt idx="4">
                  <c:v>3.53</c:v>
                </c:pt>
              </c:numCache>
            </c:numRef>
          </c:xVal>
          <c:yVal>
            <c:numRef>
              <c:f>'Smooth Curves'!$BY$44:$BY$48</c:f>
              <c:numCache>
                <c:formatCode>General</c:formatCode>
                <c:ptCount val="5"/>
                <c:pt idx="0">
                  <c:v>52.5</c:v>
                </c:pt>
                <c:pt idx="1">
                  <c:v>64.75</c:v>
                </c:pt>
                <c:pt idx="2">
                  <c:v>72</c:v>
                </c:pt>
                <c:pt idx="3">
                  <c:v>84.25</c:v>
                </c:pt>
                <c:pt idx="4">
                  <c:v>97.25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29280"/>
        <c:axId val="131727360"/>
      </c:scatterChart>
      <c:valAx>
        <c:axId val="131715072"/>
        <c:scaling>
          <c:orientation val="minMax"/>
          <c:max val="3.6"/>
          <c:min val="0.6000000000000000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Generator Output (MW)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31716992"/>
        <c:crosses val="autoZero"/>
        <c:crossBetween val="midCat"/>
        <c:majorUnit val="0.5"/>
        <c:minorUnit val="0.2"/>
      </c:valAx>
      <c:valAx>
        <c:axId val="131716992"/>
        <c:scaling>
          <c:orientation val="minMax"/>
          <c:max val="80"/>
          <c:min val="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Gross Head Efficiency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715072"/>
        <c:crosses val="autoZero"/>
        <c:crossBetween val="midCat"/>
        <c:majorUnit val="5"/>
      </c:valAx>
      <c:valAx>
        <c:axId val="1317273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>
            <c:manualLayout>
              <c:xMode val="edge"/>
              <c:yMode val="edge"/>
              <c:x val="0.94354066985645935"/>
              <c:y val="0.3452110413607560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31729280"/>
        <c:crosses val="max"/>
        <c:crossBetween val="midCat"/>
        <c:majorUnit val="33.332999999999998"/>
      </c:valAx>
      <c:valAx>
        <c:axId val="13172928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31727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600" b="1" i="0" baseline="0">
          <a:latin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5067671473761"/>
          <c:y val="6.407658274453959E-2"/>
          <c:w val="0.86593386855535515"/>
          <c:h val="0.739424314106482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'Smooth Curves'!$AE$6</c:f>
              <c:strCache>
                <c:ptCount val="1"/>
                <c:pt idx="0">
                  <c:v>Power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1254386422021197"/>
                  <c:y val="-0.19133693679761354"/>
                </c:manualLayout>
              </c:layout>
              <c:numFmt formatCode="0.0000000000E+00" sourceLinked="0"/>
              <c:spPr>
                <a:solidFill>
                  <a:schemeClr val="lt1"/>
                </a:solidFill>
                <a:ln w="12700">
                  <a:solidFill>
                    <a:schemeClr val="tx1"/>
                  </a:solidFill>
                </a:ln>
              </c:spPr>
            </c:trendlineLbl>
          </c:trendline>
          <c:xVal>
            <c:numRef>
              <c:f>'Smooth Curves'!$AB$7:$AB$13</c:f>
              <c:numCache>
                <c:formatCode>General</c:formatCode>
                <c:ptCount val="7"/>
                <c:pt idx="0">
                  <c:v>54.903414634146301</c:v>
                </c:pt>
                <c:pt idx="1">
                  <c:v>59.8</c:v>
                </c:pt>
                <c:pt idx="2">
                  <c:v>62.3</c:v>
                </c:pt>
                <c:pt idx="3">
                  <c:v>62.301023255814002</c:v>
                </c:pt>
                <c:pt idx="4">
                  <c:v>65.100086956521693</c:v>
                </c:pt>
                <c:pt idx="5">
                  <c:v>70.031076923076895</c:v>
                </c:pt>
                <c:pt idx="6">
                  <c:v>70.015199999999993</c:v>
                </c:pt>
              </c:numCache>
            </c:numRef>
          </c:xVal>
          <c:yVal>
            <c:numRef>
              <c:f>'Smooth Curves'!$AE$7:$AE$13</c:f>
              <c:numCache>
                <c:formatCode>General</c:formatCode>
                <c:ptCount val="7"/>
                <c:pt idx="0">
                  <c:v>1.4366097560975599</c:v>
                </c:pt>
                <c:pt idx="1">
                  <c:v>1.5553255813953499</c:v>
                </c:pt>
                <c:pt idx="2">
                  <c:v>1.6192727272727301</c:v>
                </c:pt>
                <c:pt idx="3">
                  <c:v>1.6196744186046499</c:v>
                </c:pt>
                <c:pt idx="4">
                  <c:v>1.6687826086956501</c:v>
                </c:pt>
                <c:pt idx="5">
                  <c:v>1.6737307692307699</c:v>
                </c:pt>
                <c:pt idx="6">
                  <c:v>1.6712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41952"/>
        <c:axId val="131756416"/>
      </c:scatterChart>
      <c:valAx>
        <c:axId val="131741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756416"/>
        <c:crosses val="autoZero"/>
        <c:crossBetween val="midCat"/>
      </c:valAx>
      <c:valAx>
        <c:axId val="131756416"/>
        <c:scaling>
          <c:orientation val="minMax"/>
          <c:max val="1.9000000000000001"/>
          <c:min val="1.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741952"/>
        <c:crosses val="autoZero"/>
        <c:crossBetween val="midCat"/>
        <c:majorUnit val="0.1"/>
        <c:minorUnit val="1.0000000000000005E-2"/>
      </c:valAx>
    </c:plotArea>
    <c:legend>
      <c:legendPos val="r"/>
      <c:layout>
        <c:manualLayout>
          <c:xMode val="edge"/>
          <c:yMode val="edge"/>
          <c:x val="0.23002713067851091"/>
          <c:y val="0.22683925778516179"/>
          <c:w val="0.24334721835705836"/>
          <c:h val="0.1598776841172998"/>
        </c:manualLayout>
      </c:layout>
      <c:overlay val="1"/>
      <c:spPr>
        <a:solidFill>
          <a:schemeClr val="lt1"/>
        </a:solidFill>
        <a:ln w="12700"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55978222316804"/>
          <c:y val="5.2024575913479559E-2"/>
          <c:w val="0.84628666560261046"/>
          <c:h val="0.79643736329906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'Smooth Curves'!$AD$6</c:f>
              <c:strCache>
                <c:ptCount val="1"/>
                <c:pt idx="0">
                  <c:v>Flow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0.11031558038657256"/>
                  <c:y val="0.51074937940357801"/>
                </c:manualLayout>
              </c:layout>
              <c:numFmt formatCode="0.0000000000E+00" sourceLinked="0"/>
              <c:spPr>
                <a:solidFill>
                  <a:schemeClr val="lt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'Smooth Curves'!$AB$7:$AB$13</c:f>
              <c:numCache>
                <c:formatCode>General</c:formatCode>
                <c:ptCount val="7"/>
                <c:pt idx="0">
                  <c:v>54.903414634146301</c:v>
                </c:pt>
                <c:pt idx="1">
                  <c:v>59.8</c:v>
                </c:pt>
                <c:pt idx="2">
                  <c:v>62.3</c:v>
                </c:pt>
                <c:pt idx="3">
                  <c:v>62.301023255814002</c:v>
                </c:pt>
                <c:pt idx="4">
                  <c:v>65.100086956521693</c:v>
                </c:pt>
                <c:pt idx="5">
                  <c:v>70.031076923076895</c:v>
                </c:pt>
                <c:pt idx="6">
                  <c:v>70.015199999999993</c:v>
                </c:pt>
              </c:numCache>
            </c:numRef>
          </c:xVal>
          <c:yVal>
            <c:numRef>
              <c:f>'Smooth Curves'!$AD$7:$AD$13</c:f>
              <c:numCache>
                <c:formatCode>General</c:formatCode>
                <c:ptCount val="7"/>
                <c:pt idx="0">
                  <c:v>356.586829268293</c:v>
                </c:pt>
                <c:pt idx="1">
                  <c:v>374.73348837209301</c:v>
                </c:pt>
                <c:pt idx="2">
                  <c:v>382.97272727272701</c:v>
                </c:pt>
                <c:pt idx="3">
                  <c:v>383.38139534883697</c:v>
                </c:pt>
                <c:pt idx="4">
                  <c:v>390.94</c:v>
                </c:pt>
                <c:pt idx="5">
                  <c:v>404.08307692307699</c:v>
                </c:pt>
                <c:pt idx="6">
                  <c:v>403.96800000000002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77664"/>
        <c:axId val="131779584"/>
      </c:scatterChart>
      <c:valAx>
        <c:axId val="1317776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779584"/>
        <c:crosses val="autoZero"/>
        <c:crossBetween val="midCat"/>
      </c:valAx>
      <c:valAx>
        <c:axId val="131779584"/>
        <c:scaling>
          <c:orientation val="minMax"/>
          <c:min val="3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777664"/>
        <c:crosses val="autoZero"/>
        <c:crossBetween val="midCat"/>
        <c:majorUnit val="25"/>
      </c:valAx>
    </c:plotArea>
    <c:legend>
      <c:legendPos val="b"/>
      <c:layout>
        <c:manualLayout>
          <c:xMode val="edge"/>
          <c:yMode val="edge"/>
          <c:x val="0.18036684239189393"/>
          <c:y val="0.1538211942257218"/>
          <c:w val="0.25239300064979253"/>
          <c:h val="0.158678805774278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1.8951234036921855E-2"/>
                  <c:y val="-8.6050053602454629E-2"/>
                </c:manualLayout>
              </c:layout>
              <c:numFmt formatCode="0.0000000000E+00" sourceLinked="0"/>
            </c:trendlineLbl>
          </c:trendline>
          <c:xVal>
            <c:numRef>
              <c:f>'Smooth Curves'!$AP$7:$AP$20</c:f>
              <c:numCache>
                <c:formatCode>General</c:formatCode>
                <c:ptCount val="14"/>
                <c:pt idx="0">
                  <c:v>55</c:v>
                </c:pt>
                <c:pt idx="1">
                  <c:v>60.0054736842105</c:v>
                </c:pt>
                <c:pt idx="2">
                  <c:v>60.016823529411802</c:v>
                </c:pt>
                <c:pt idx="3">
                  <c:v>63.312199999999997</c:v>
                </c:pt>
                <c:pt idx="4">
                  <c:v>63.313749999999999</c:v>
                </c:pt>
                <c:pt idx="5">
                  <c:v>63.316000000000003</c:v>
                </c:pt>
                <c:pt idx="6">
                  <c:v>65.099999999999994</c:v>
                </c:pt>
                <c:pt idx="7">
                  <c:v>65.100714285714304</c:v>
                </c:pt>
                <c:pt idx="8">
                  <c:v>67.500399999999999</c:v>
                </c:pt>
                <c:pt idx="9">
                  <c:v>67.500799999999998</c:v>
                </c:pt>
                <c:pt idx="10">
                  <c:v>70.0012857142857</c:v>
                </c:pt>
                <c:pt idx="11">
                  <c:v>72.099999999999994</c:v>
                </c:pt>
                <c:pt idx="12">
                  <c:v>72.102080000000001</c:v>
                </c:pt>
                <c:pt idx="13">
                  <c:v>75.3</c:v>
                </c:pt>
              </c:numCache>
            </c:numRef>
          </c:xVal>
          <c:yVal>
            <c:numRef>
              <c:f>'Smooth Curves'!$AS$7:$AS$20</c:f>
              <c:numCache>
                <c:formatCode>General</c:formatCode>
                <c:ptCount val="14"/>
                <c:pt idx="0">
                  <c:v>1.5513137254902001</c:v>
                </c:pt>
                <c:pt idx="1">
                  <c:v>1.72878947368421</c:v>
                </c:pt>
                <c:pt idx="2">
                  <c:v>1.7289705882352899</c:v>
                </c:pt>
                <c:pt idx="3">
                  <c:v>1.8333999999999999</c:v>
                </c:pt>
                <c:pt idx="4">
                  <c:v>1.8396874999999999</c:v>
                </c:pt>
                <c:pt idx="5">
                  <c:v>1.8315454545454499</c:v>
                </c:pt>
                <c:pt idx="6">
                  <c:v>1.867375</c:v>
                </c:pt>
                <c:pt idx="7">
                  <c:v>1.87185714285714</c:v>
                </c:pt>
                <c:pt idx="8">
                  <c:v>1.9221999999999999</c:v>
                </c:pt>
                <c:pt idx="9">
                  <c:v>1.9243333333333299</c:v>
                </c:pt>
                <c:pt idx="10">
                  <c:v>1.98302380952381</c:v>
                </c:pt>
                <c:pt idx="11">
                  <c:v>2.0371000000000001</c:v>
                </c:pt>
                <c:pt idx="12">
                  <c:v>2.0405199999999999</c:v>
                </c:pt>
                <c:pt idx="13">
                  <c:v>2.04306451612903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96992"/>
        <c:axId val="131798912"/>
      </c:scatterChart>
      <c:valAx>
        <c:axId val="131796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798912"/>
        <c:crosses val="autoZero"/>
        <c:crossBetween val="midCat"/>
      </c:valAx>
      <c:valAx>
        <c:axId val="131798912"/>
        <c:scaling>
          <c:orientation val="minMax"/>
          <c:max val="2.2000000000000002"/>
          <c:min val="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796992"/>
        <c:crosses val="autoZero"/>
        <c:crossBetween val="midCat"/>
        <c:majorUnit val="0.1"/>
        <c:minorUnit val="1.0000000000000005E-2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8.5763988803725117E-3"/>
                  <c:y val="-0.19541092519685038"/>
                </c:manualLayout>
              </c:layout>
              <c:numFmt formatCode="0.0000000000E+00" sourceLinked="0"/>
            </c:trendlineLbl>
          </c:trendline>
          <c:xVal>
            <c:numRef>
              <c:f>'Smooth Curves'!$AP$7:$AP$20</c:f>
              <c:numCache>
                <c:formatCode>General</c:formatCode>
                <c:ptCount val="14"/>
                <c:pt idx="0">
                  <c:v>55</c:v>
                </c:pt>
                <c:pt idx="1">
                  <c:v>60.0054736842105</c:v>
                </c:pt>
                <c:pt idx="2">
                  <c:v>60.016823529411802</c:v>
                </c:pt>
                <c:pt idx="3">
                  <c:v>63.312199999999997</c:v>
                </c:pt>
                <c:pt idx="4">
                  <c:v>63.313749999999999</c:v>
                </c:pt>
                <c:pt idx="5">
                  <c:v>63.316000000000003</c:v>
                </c:pt>
                <c:pt idx="6">
                  <c:v>65.099999999999994</c:v>
                </c:pt>
                <c:pt idx="7">
                  <c:v>65.100714285714304</c:v>
                </c:pt>
                <c:pt idx="8">
                  <c:v>67.500399999999999</c:v>
                </c:pt>
                <c:pt idx="9">
                  <c:v>67.500799999999998</c:v>
                </c:pt>
                <c:pt idx="10">
                  <c:v>70.0012857142857</c:v>
                </c:pt>
                <c:pt idx="11">
                  <c:v>72.099999999999994</c:v>
                </c:pt>
                <c:pt idx="12">
                  <c:v>72.102080000000001</c:v>
                </c:pt>
                <c:pt idx="13">
                  <c:v>75.3</c:v>
                </c:pt>
              </c:numCache>
            </c:numRef>
          </c:xVal>
          <c:yVal>
            <c:numRef>
              <c:f>'Smooth Curves'!$AR$7:$AR$20</c:f>
              <c:numCache>
                <c:formatCode>General</c:formatCode>
                <c:ptCount val="14"/>
                <c:pt idx="0">
                  <c:v>393.85568627450999</c:v>
                </c:pt>
                <c:pt idx="1">
                  <c:v>418.53473684210502</c:v>
                </c:pt>
                <c:pt idx="2">
                  <c:v>418.261176470588</c:v>
                </c:pt>
                <c:pt idx="3">
                  <c:v>431.858</c:v>
                </c:pt>
                <c:pt idx="4">
                  <c:v>431.59750000000003</c:v>
                </c:pt>
                <c:pt idx="5">
                  <c:v>430.14545454545402</c:v>
                </c:pt>
                <c:pt idx="6">
                  <c:v>438.07666666666699</c:v>
                </c:pt>
                <c:pt idx="7">
                  <c:v>439.03571428571399</c:v>
                </c:pt>
                <c:pt idx="8">
                  <c:v>448.74799999999999</c:v>
                </c:pt>
                <c:pt idx="9">
                  <c:v>447.99066666666698</c:v>
                </c:pt>
                <c:pt idx="10">
                  <c:v>456.68761904761902</c:v>
                </c:pt>
                <c:pt idx="11">
                  <c:v>463.12400000000002</c:v>
                </c:pt>
                <c:pt idx="12">
                  <c:v>464.24079999999998</c:v>
                </c:pt>
                <c:pt idx="13">
                  <c:v>471.69935483871001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11584"/>
        <c:axId val="131834240"/>
      </c:scatterChart>
      <c:valAx>
        <c:axId val="131811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834240"/>
        <c:crosses val="autoZero"/>
        <c:crossBetween val="midCat"/>
      </c:valAx>
      <c:valAx>
        <c:axId val="131834240"/>
        <c:scaling>
          <c:orientation val="minMax"/>
          <c:max val="525"/>
          <c:min val="37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811584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3.9816052405214054E-2"/>
                  <c:y val="-7.0867620420686853E-2"/>
                </c:manualLayout>
              </c:layout>
              <c:numFmt formatCode="0.0000000000E+00" sourceLinked="0"/>
            </c:trendlineLbl>
          </c:trendline>
          <c:xVal>
            <c:numRef>
              <c:f>'Smooth Curves'!$BD$7:$BD$16</c:f>
              <c:numCache>
                <c:formatCode>General</c:formatCode>
                <c:ptCount val="10"/>
                <c:pt idx="0">
                  <c:v>70.237230769230806</c:v>
                </c:pt>
                <c:pt idx="1">
                  <c:v>75</c:v>
                </c:pt>
                <c:pt idx="2">
                  <c:v>77.099999999999994</c:v>
                </c:pt>
                <c:pt idx="3">
                  <c:v>80.5</c:v>
                </c:pt>
                <c:pt idx="4">
                  <c:v>82.391142857142896</c:v>
                </c:pt>
                <c:pt idx="5">
                  <c:v>85.500799999999998</c:v>
                </c:pt>
                <c:pt idx="6">
                  <c:v>87.301176470588203</c:v>
                </c:pt>
                <c:pt idx="7">
                  <c:v>87.302105263157898</c:v>
                </c:pt>
                <c:pt idx="8">
                  <c:v>90.220833333333303</c:v>
                </c:pt>
                <c:pt idx="9">
                  <c:v>92.004615384615406</c:v>
                </c:pt>
              </c:numCache>
            </c:numRef>
          </c:xVal>
          <c:yVal>
            <c:numRef>
              <c:f>'Smooth Curves'!$BG$7:$BG$16</c:f>
              <c:numCache>
                <c:formatCode>General</c:formatCode>
                <c:ptCount val="10"/>
                <c:pt idx="0">
                  <c:v>2.2803846153846199</c:v>
                </c:pt>
                <c:pt idx="1">
                  <c:v>2.45228571428571</c:v>
                </c:pt>
                <c:pt idx="2">
                  <c:v>2.52538461538462</c:v>
                </c:pt>
                <c:pt idx="3">
                  <c:v>2.6482857142857101</c:v>
                </c:pt>
                <c:pt idx="4">
                  <c:v>2.7279642857142901</c:v>
                </c:pt>
                <c:pt idx="5">
                  <c:v>2.7769200000000001</c:v>
                </c:pt>
                <c:pt idx="6">
                  <c:v>2.7794705882352901</c:v>
                </c:pt>
                <c:pt idx="7">
                  <c:v>2.7838421052631599</c:v>
                </c:pt>
                <c:pt idx="8">
                  <c:v>2.8289166666666699</c:v>
                </c:pt>
                <c:pt idx="9">
                  <c:v>2.8362051282051302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855104"/>
        <c:axId val="131857024"/>
      </c:scatterChart>
      <c:valAx>
        <c:axId val="131855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1857024"/>
        <c:crosses val="autoZero"/>
        <c:crossBetween val="midCat"/>
      </c:valAx>
      <c:valAx>
        <c:axId val="131857024"/>
        <c:scaling>
          <c:orientation val="minMax"/>
          <c:max val="3"/>
          <c:min val="2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855104"/>
        <c:crosses val="autoZero"/>
        <c:crossBetween val="midCat"/>
        <c:majorUnit val="0.1"/>
        <c:minorUnit val="1.0000000000000005E-2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4"/>
            <c:dispRSqr val="0"/>
            <c:dispEq val="1"/>
            <c:trendlineLbl>
              <c:layout>
                <c:manualLayout>
                  <c:x val="2.669339297704066E-2"/>
                  <c:y val="-0.10736787784339458"/>
                </c:manualLayout>
              </c:layout>
              <c:numFmt formatCode="0.0000000000E+00" sourceLinked="0"/>
            </c:trendlineLbl>
          </c:trendline>
          <c:xVal>
            <c:numRef>
              <c:f>'Smooth Curves'!$BD$7:$BD$16</c:f>
              <c:numCache>
                <c:formatCode>General</c:formatCode>
                <c:ptCount val="10"/>
                <c:pt idx="0">
                  <c:v>70.237230769230806</c:v>
                </c:pt>
                <c:pt idx="1">
                  <c:v>75</c:v>
                </c:pt>
                <c:pt idx="2">
                  <c:v>77.099999999999994</c:v>
                </c:pt>
                <c:pt idx="3">
                  <c:v>80.5</c:v>
                </c:pt>
                <c:pt idx="4">
                  <c:v>82.391142857142896</c:v>
                </c:pt>
                <c:pt idx="5">
                  <c:v>85.500799999999998</c:v>
                </c:pt>
                <c:pt idx="6">
                  <c:v>87.301176470588203</c:v>
                </c:pt>
                <c:pt idx="7">
                  <c:v>87.302105263157898</c:v>
                </c:pt>
                <c:pt idx="8">
                  <c:v>90.220833333333303</c:v>
                </c:pt>
                <c:pt idx="9">
                  <c:v>92.004615384615406</c:v>
                </c:pt>
              </c:numCache>
            </c:numRef>
          </c:xVal>
          <c:yVal>
            <c:numRef>
              <c:f>'Smooth Curves'!$BF$7:$BF$16</c:f>
              <c:numCache>
                <c:formatCode>General</c:formatCode>
                <c:ptCount val="10"/>
                <c:pt idx="0">
                  <c:v>552.26153846153795</c:v>
                </c:pt>
                <c:pt idx="1">
                  <c:v>573.88952380952401</c:v>
                </c:pt>
                <c:pt idx="2">
                  <c:v>583.58461538461495</c:v>
                </c:pt>
                <c:pt idx="3">
                  <c:v>599.55428571428604</c:v>
                </c:pt>
                <c:pt idx="4">
                  <c:v>609.11</c:v>
                </c:pt>
                <c:pt idx="5">
                  <c:v>618.06880000000001</c:v>
                </c:pt>
                <c:pt idx="6">
                  <c:v>625.19058823529394</c:v>
                </c:pt>
                <c:pt idx="7">
                  <c:v>626.02210526315798</c:v>
                </c:pt>
                <c:pt idx="8">
                  <c:v>637.12</c:v>
                </c:pt>
                <c:pt idx="9">
                  <c:v>639.11128205128205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04864"/>
        <c:axId val="132011136"/>
      </c:scatterChart>
      <c:valAx>
        <c:axId val="132004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011136"/>
        <c:crosses val="autoZero"/>
        <c:crossBetween val="midCat"/>
      </c:valAx>
      <c:valAx>
        <c:axId val="132011136"/>
        <c:scaling>
          <c:orientation val="minMax"/>
          <c:max val="675"/>
          <c:min val="5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Flow (CFS)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004864"/>
        <c:crosses val="autoZero"/>
        <c:crossBetween val="midCat"/>
        <c:majorUnit val="25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5156306681177"/>
          <c:y val="3.2431596735339588E-2"/>
          <c:w val="0.81504513155367775"/>
          <c:h val="0.7380857872218027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13550135501355012"/>
                  <c:y val="-0.3645554237227196"/>
                </c:manualLayout>
              </c:layout>
              <c:numFmt formatCode="0.0000000000E+00" sourceLinked="0"/>
            </c:trendlineLbl>
          </c:trendline>
          <c:xVal>
            <c:numRef>
              <c:f>'Smooth Curves'!$BR$7:$BR$10</c:f>
              <c:numCache>
                <c:formatCode>General</c:formatCode>
                <c:ptCount val="4"/>
                <c:pt idx="0">
                  <c:v>94.6</c:v>
                </c:pt>
                <c:pt idx="1">
                  <c:v>96.096818181818193</c:v>
                </c:pt>
                <c:pt idx="2">
                  <c:v>96.096874999999997</c:v>
                </c:pt>
                <c:pt idx="3">
                  <c:v>98.101538461538496</c:v>
                </c:pt>
              </c:numCache>
            </c:numRef>
          </c:xVal>
          <c:yVal>
            <c:numRef>
              <c:f>'Smooth Curves'!$BU$7:$BU$10</c:f>
              <c:numCache>
                <c:formatCode>General</c:formatCode>
                <c:ptCount val="4"/>
                <c:pt idx="0">
                  <c:v>3.4614761904761902</c:v>
                </c:pt>
                <c:pt idx="1">
                  <c:v>3.5185909090909102</c:v>
                </c:pt>
                <c:pt idx="2">
                  <c:v>3.5178124999999998</c:v>
                </c:pt>
                <c:pt idx="3">
                  <c:v>3.52365384615385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44288"/>
        <c:axId val="132046208"/>
      </c:scatterChart>
      <c:valAx>
        <c:axId val="132044288"/>
        <c:scaling>
          <c:orientation val="minMax"/>
          <c:max val="1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Gate Opening (%)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32046208"/>
        <c:crosses val="autoZero"/>
        <c:crossBetween val="midCat"/>
      </c:valAx>
      <c:valAx>
        <c:axId val="132046208"/>
        <c:scaling>
          <c:orientation val="minMax"/>
          <c:max val="3.8"/>
          <c:min val="3.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Corrected Power (MW)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044288"/>
        <c:crosses val="autoZero"/>
        <c:crossBetween val="midCat"/>
        <c:majorUnit val="0.1"/>
        <c:minorUnit val="1.0000000000000005E-2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8466</xdr:colOff>
      <xdr:row>35</xdr:row>
      <xdr:rowOff>178594</xdr:rowOff>
    </xdr:from>
    <xdr:to>
      <xdr:col>17</xdr:col>
      <xdr:colOff>583406</xdr:colOff>
      <xdr:row>51</xdr:row>
      <xdr:rowOff>186267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80</xdr:col>
      <xdr:colOff>85725</xdr:colOff>
      <xdr:row>5</xdr:row>
      <xdr:rowOff>3810</xdr:rowOff>
    </xdr:from>
    <xdr:to>
      <xdr:col>93</xdr:col>
      <xdr:colOff>123825</xdr:colOff>
      <xdr:row>36</xdr:row>
      <xdr:rowOff>186690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50959</xdr:colOff>
      <xdr:row>16</xdr:row>
      <xdr:rowOff>32385</xdr:rowOff>
    </xdr:from>
    <xdr:to>
      <xdr:col>31</xdr:col>
      <xdr:colOff>317659</xdr:colOff>
      <xdr:row>30</xdr:row>
      <xdr:rowOff>184785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43296</xdr:colOff>
      <xdr:row>33</xdr:row>
      <xdr:rowOff>25977</xdr:rowOff>
    </xdr:from>
    <xdr:to>
      <xdr:col>31</xdr:col>
      <xdr:colOff>311381</xdr:colOff>
      <xdr:row>47</xdr:row>
      <xdr:rowOff>86591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0</xdr:colOff>
      <xdr:row>23</xdr:row>
      <xdr:rowOff>0</xdr:rowOff>
    </xdr:from>
    <xdr:to>
      <xdr:col>45</xdr:col>
      <xdr:colOff>266700</xdr:colOff>
      <xdr:row>37</xdr:row>
      <xdr:rowOff>144780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0</xdr:colOff>
      <xdr:row>41</xdr:row>
      <xdr:rowOff>0</xdr:rowOff>
    </xdr:from>
    <xdr:to>
      <xdr:col>45</xdr:col>
      <xdr:colOff>320040</xdr:colOff>
      <xdr:row>57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52</xdr:col>
      <xdr:colOff>0</xdr:colOff>
      <xdr:row>19</xdr:row>
      <xdr:rowOff>0</xdr:rowOff>
    </xdr:from>
    <xdr:to>
      <xdr:col>59</xdr:col>
      <xdr:colOff>266700</xdr:colOff>
      <xdr:row>33</xdr:row>
      <xdr:rowOff>144780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0</xdr:colOff>
      <xdr:row>37</xdr:row>
      <xdr:rowOff>0</xdr:rowOff>
    </xdr:from>
    <xdr:to>
      <xdr:col>59</xdr:col>
      <xdr:colOff>320040</xdr:colOff>
      <xdr:row>53</xdr:row>
      <xdr:rowOff>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22860</xdr:colOff>
      <xdr:row>13</xdr:row>
      <xdr:rowOff>15240</xdr:rowOff>
    </xdr:from>
    <xdr:to>
      <xdr:col>73</xdr:col>
      <xdr:colOff>441960</xdr:colOff>
      <xdr:row>28</xdr:row>
      <xdr:rowOff>53340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100</xdr:col>
      <xdr:colOff>312420</xdr:colOff>
      <xdr:row>22</xdr:row>
      <xdr:rowOff>152400</xdr:rowOff>
    </xdr:from>
    <xdr:to>
      <xdr:col>100</xdr:col>
      <xdr:colOff>365760</xdr:colOff>
      <xdr:row>23</xdr:row>
      <xdr:rowOff>15239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66</xdr:col>
      <xdr:colOff>0</xdr:colOff>
      <xdr:row>31</xdr:row>
      <xdr:rowOff>0</xdr:rowOff>
    </xdr:from>
    <xdr:to>
      <xdr:col>73</xdr:col>
      <xdr:colOff>320040</xdr:colOff>
      <xdr:row>47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154781</xdr:colOff>
      <xdr:row>38</xdr:row>
      <xdr:rowOff>153192</xdr:rowOff>
    </xdr:from>
    <xdr:to>
      <xdr:col>93</xdr:col>
      <xdr:colOff>59531</xdr:colOff>
      <xdr:row>66</xdr:row>
      <xdr:rowOff>83344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71438</xdr:colOff>
      <xdr:row>2</xdr:row>
      <xdr:rowOff>178593</xdr:rowOff>
    </xdr:from>
    <xdr:to>
      <xdr:col>9</xdr:col>
      <xdr:colOff>23812</xdr:colOff>
      <xdr:row>4</xdr:row>
      <xdr:rowOff>154781</xdr:rowOff>
    </xdr:to>
    <xdr:sp macro="" textlink="">
      <xdr:nvSpPr>
        <xdr:cNvPr id="13" name="TextBox 12"/>
        <xdr:cNvSpPr txBox="1"/>
      </xdr:nvSpPr>
      <xdr:spPr>
        <a:xfrm>
          <a:off x="678657" y="559593"/>
          <a:ext cx="479821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Normalized, Averaged Data  fromIndex Test Box Analysis</a:t>
          </a:r>
        </a:p>
      </xdr:txBody>
    </xdr:sp>
    <xdr:clientData/>
  </xdr:twoCellAnchor>
  <xdr:twoCellAnchor>
    <xdr:from>
      <xdr:col>10</xdr:col>
      <xdr:colOff>47626</xdr:colOff>
      <xdr:row>2</xdr:row>
      <xdr:rowOff>166687</xdr:rowOff>
    </xdr:from>
    <xdr:to>
      <xdr:col>17</xdr:col>
      <xdr:colOff>595312</xdr:colOff>
      <xdr:row>4</xdr:row>
      <xdr:rowOff>142875</xdr:rowOff>
    </xdr:to>
    <xdr:sp macro="" textlink="">
      <xdr:nvSpPr>
        <xdr:cNvPr id="42" name="TextBox 41"/>
        <xdr:cNvSpPr txBox="1"/>
      </xdr:nvSpPr>
      <xdr:spPr>
        <a:xfrm>
          <a:off x="6107907" y="547687"/>
          <a:ext cx="479821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Normalized, Averaged Data  fromIndex Test Box Analysis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17</xdr:col>
      <xdr:colOff>587745</xdr:colOff>
      <xdr:row>34</xdr:row>
      <xdr:rowOff>178223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89"/>
  <sheetViews>
    <sheetView tabSelected="1" zoomScale="30" zoomScaleNormal="30" workbookViewId="0">
      <selection activeCell="EQ30" sqref="EQ27:ER30"/>
    </sheetView>
  </sheetViews>
  <sheetFormatPr defaultRowHeight="15" x14ac:dyDescent="0.25"/>
  <cols>
    <col min="1" max="1" width="9.140625" style="13"/>
    <col min="5" max="5" width="8.85546875" style="1"/>
    <col min="6" max="9" width="9.140625" style="28"/>
    <col min="10" max="19" width="9.140625" style="36"/>
    <col min="20" max="22" width="9.140625" style="28"/>
    <col min="23" max="24" width="10.28515625" style="28" customWidth="1"/>
    <col min="79" max="79" width="10.28515625" customWidth="1"/>
  </cols>
  <sheetData>
    <row r="1" spans="1:99" s="28" customFormat="1" x14ac:dyDescent="0.25"/>
    <row r="2" spans="1:99" s="28" customFormat="1" x14ac:dyDescent="0.25"/>
    <row r="3" spans="1:99" s="28" customFormat="1" x14ac:dyDescent="0.25"/>
    <row r="4" spans="1:99" s="28" customFormat="1" x14ac:dyDescent="0.25"/>
    <row r="5" spans="1:99" s="28" customFormat="1" x14ac:dyDescent="0.25"/>
    <row r="6" spans="1:99" ht="17.25" customHeight="1" x14ac:dyDescent="0.55000000000000004">
      <c r="B6" s="37" t="s">
        <v>0</v>
      </c>
      <c r="C6" s="37" t="s">
        <v>3</v>
      </c>
      <c r="D6" s="37"/>
      <c r="E6" s="37"/>
      <c r="F6" s="37" t="s">
        <v>7</v>
      </c>
      <c r="G6" s="37" t="s">
        <v>12</v>
      </c>
      <c r="H6" s="37" t="s">
        <v>12</v>
      </c>
      <c r="I6" s="37" t="s">
        <v>7</v>
      </c>
      <c r="J6" s="33"/>
      <c r="K6" s="15" t="s">
        <v>17</v>
      </c>
      <c r="L6" s="15" t="s">
        <v>18</v>
      </c>
      <c r="M6" s="15" t="s">
        <v>19</v>
      </c>
      <c r="N6" s="15" t="s">
        <v>0</v>
      </c>
      <c r="O6" s="15" t="s">
        <v>3</v>
      </c>
      <c r="P6" s="15" t="s">
        <v>22</v>
      </c>
      <c r="Q6" s="15" t="s">
        <v>23</v>
      </c>
      <c r="R6" s="15" t="s">
        <v>13</v>
      </c>
      <c r="S6" s="33"/>
      <c r="T6" s="16" t="s">
        <v>0</v>
      </c>
      <c r="U6" s="16" t="s">
        <v>14</v>
      </c>
      <c r="V6" s="16" t="s">
        <v>14</v>
      </c>
      <c r="W6" s="16" t="s">
        <v>16</v>
      </c>
      <c r="X6" s="32"/>
      <c r="Y6" s="15" t="s">
        <v>17</v>
      </c>
      <c r="Z6" s="15" t="s">
        <v>18</v>
      </c>
      <c r="AA6" s="15" t="s">
        <v>19</v>
      </c>
      <c r="AB6" s="15" t="s">
        <v>0</v>
      </c>
      <c r="AC6" s="15" t="s">
        <v>3</v>
      </c>
      <c r="AD6" s="15" t="s">
        <v>5</v>
      </c>
      <c r="AE6" s="15" t="s">
        <v>10</v>
      </c>
      <c r="AF6" s="15" t="s">
        <v>13</v>
      </c>
      <c r="AH6" s="16" t="s">
        <v>0</v>
      </c>
      <c r="AI6" s="16" t="s">
        <v>14</v>
      </c>
      <c r="AJ6" s="16" t="s">
        <v>14</v>
      </c>
      <c r="AK6" s="16" t="s">
        <v>16</v>
      </c>
      <c r="AM6" s="14" t="s">
        <v>17</v>
      </c>
      <c r="AN6" s="14" t="s">
        <v>18</v>
      </c>
      <c r="AO6" s="14" t="s">
        <v>19</v>
      </c>
      <c r="AP6" s="14" t="s">
        <v>0</v>
      </c>
      <c r="AQ6" s="14" t="s">
        <v>3</v>
      </c>
      <c r="AR6" s="14" t="s">
        <v>5</v>
      </c>
      <c r="AS6" s="14" t="s">
        <v>10</v>
      </c>
      <c r="AT6" s="14" t="s">
        <v>13</v>
      </c>
      <c r="AU6" s="41"/>
      <c r="AV6" s="16" t="s">
        <v>0</v>
      </c>
      <c r="AW6" s="16" t="s">
        <v>14</v>
      </c>
      <c r="AX6" s="16" t="s">
        <v>14</v>
      </c>
      <c r="AY6" s="16" t="s">
        <v>16</v>
      </c>
      <c r="BA6" s="14" t="s">
        <v>17</v>
      </c>
      <c r="BB6" s="14" t="s">
        <v>18</v>
      </c>
      <c r="BC6" s="14" t="s">
        <v>19</v>
      </c>
      <c r="BD6" s="14" t="s">
        <v>0</v>
      </c>
      <c r="BE6" s="14" t="s">
        <v>3</v>
      </c>
      <c r="BF6" s="14" t="s">
        <v>5</v>
      </c>
      <c r="BG6" s="14" t="s">
        <v>10</v>
      </c>
      <c r="BH6" s="14" t="s">
        <v>13</v>
      </c>
      <c r="BJ6" s="16" t="s">
        <v>0</v>
      </c>
      <c r="BK6" s="16" t="s">
        <v>14</v>
      </c>
      <c r="BL6" s="16" t="s">
        <v>14</v>
      </c>
      <c r="BM6" s="16" t="s">
        <v>16</v>
      </c>
      <c r="BO6" s="14" t="s">
        <v>17</v>
      </c>
      <c r="BP6" s="14" t="s">
        <v>18</v>
      </c>
      <c r="BQ6" s="14" t="s">
        <v>19</v>
      </c>
      <c r="BR6" s="14" t="s">
        <v>0</v>
      </c>
      <c r="BS6" s="14" t="s">
        <v>3</v>
      </c>
      <c r="BT6" s="14" t="s">
        <v>5</v>
      </c>
      <c r="BU6" s="14" t="s">
        <v>10</v>
      </c>
      <c r="BV6" s="14" t="s">
        <v>13</v>
      </c>
      <c r="BX6" s="16" t="s">
        <v>0</v>
      </c>
      <c r="BY6" s="16" t="s">
        <v>14</v>
      </c>
      <c r="BZ6" s="16" t="s">
        <v>14</v>
      </c>
      <c r="CA6" s="16" t="s">
        <v>16</v>
      </c>
    </row>
    <row r="7" spans="1:99" x14ac:dyDescent="0.25">
      <c r="B7" s="37" t="s">
        <v>1</v>
      </c>
      <c r="C7" s="37" t="s">
        <v>4</v>
      </c>
      <c r="D7" s="37" t="s">
        <v>5</v>
      </c>
      <c r="E7" s="37" t="s">
        <v>10</v>
      </c>
      <c r="F7" s="37" t="s">
        <v>8</v>
      </c>
      <c r="G7" s="37" t="s">
        <v>25</v>
      </c>
      <c r="H7" s="37" t="s">
        <v>24</v>
      </c>
      <c r="I7" s="37" t="s">
        <v>13</v>
      </c>
      <c r="J7" s="33"/>
      <c r="K7" s="15">
        <v>14</v>
      </c>
      <c r="L7" s="15">
        <v>802.21151428571397</v>
      </c>
      <c r="M7" s="15">
        <v>733.32514285714296</v>
      </c>
      <c r="N7" s="15">
        <v>49.388857142857098</v>
      </c>
      <c r="O7" s="15">
        <v>0.51271428571428601</v>
      </c>
      <c r="P7" s="15">
        <v>300.56285714285701</v>
      </c>
      <c r="Q7" s="15">
        <v>1.1759999999999999</v>
      </c>
      <c r="R7" s="15">
        <v>67.028913973993397</v>
      </c>
      <c r="S7" s="33"/>
      <c r="T7" s="16" t="s">
        <v>1</v>
      </c>
      <c r="U7" s="16" t="s">
        <v>10</v>
      </c>
      <c r="V7" s="16" t="s">
        <v>5</v>
      </c>
      <c r="W7" s="16" t="s">
        <v>13</v>
      </c>
      <c r="X7" s="32"/>
      <c r="Y7" s="15">
        <v>41</v>
      </c>
      <c r="Z7" s="15">
        <v>802.20827804878002</v>
      </c>
      <c r="AA7" s="15">
        <v>733.43009756097604</v>
      </c>
      <c r="AB7" s="15">
        <v>54.903414634146301</v>
      </c>
      <c r="AC7" s="15">
        <v>9.7859512195121905</v>
      </c>
      <c r="AD7" s="15">
        <v>356.586829268293</v>
      </c>
      <c r="AE7" s="15">
        <v>1.4366097560975599</v>
      </c>
      <c r="AF7" s="15">
        <v>69.018208917562504</v>
      </c>
      <c r="AH7" s="16" t="s">
        <v>1</v>
      </c>
      <c r="AI7" s="16" t="s">
        <v>10</v>
      </c>
      <c r="AJ7" s="16" t="s">
        <v>5</v>
      </c>
      <c r="AK7" s="16" t="s">
        <v>13</v>
      </c>
      <c r="AM7" s="14">
        <v>51</v>
      </c>
      <c r="AN7" s="14">
        <v>802.209482352941</v>
      </c>
      <c r="AO7" s="14">
        <v>733.417352941177</v>
      </c>
      <c r="AP7" s="14">
        <v>55</v>
      </c>
      <c r="AQ7" s="14">
        <v>20.535294117647101</v>
      </c>
      <c r="AR7" s="14">
        <v>393.85568627450999</v>
      </c>
      <c r="AS7" s="14">
        <v>1.5513137254902001</v>
      </c>
      <c r="AT7" s="14">
        <v>67.476521587015299</v>
      </c>
      <c r="AU7" s="12"/>
      <c r="AV7" s="16" t="s">
        <v>1</v>
      </c>
      <c r="AW7" s="16" t="s">
        <v>10</v>
      </c>
      <c r="AX7" s="16" t="s">
        <v>5</v>
      </c>
      <c r="AY7" s="16" t="s">
        <v>13</v>
      </c>
      <c r="BA7" s="15">
        <v>13</v>
      </c>
      <c r="BB7" s="15">
        <v>802.18981538461503</v>
      </c>
      <c r="BC7" s="15">
        <v>733.52599999999995</v>
      </c>
      <c r="BD7" s="15">
        <v>70.237230769230806</v>
      </c>
      <c r="BE7" s="15">
        <v>40.310461538461503</v>
      </c>
      <c r="BF7" s="15">
        <v>552.26153846153795</v>
      </c>
      <c r="BG7" s="15">
        <v>2.2803846153846199</v>
      </c>
      <c r="BH7" s="15">
        <v>70.738113831470201</v>
      </c>
      <c r="BJ7" s="16" t="s">
        <v>1</v>
      </c>
      <c r="BK7" s="16" t="s">
        <v>10</v>
      </c>
      <c r="BL7" s="16" t="s">
        <v>5</v>
      </c>
      <c r="BM7" s="16" t="s">
        <v>13</v>
      </c>
      <c r="BO7" s="15">
        <v>21</v>
      </c>
      <c r="BP7" s="15">
        <v>802.21549523809495</v>
      </c>
      <c r="BQ7" s="15">
        <v>733.74566666666703</v>
      </c>
      <c r="BR7" s="15">
        <v>94.6</v>
      </c>
      <c r="BS7" s="15">
        <v>67.481619047619006</v>
      </c>
      <c r="BT7" s="15">
        <v>799.85333333333301</v>
      </c>
      <c r="BU7" s="15">
        <v>3.4614761904761902</v>
      </c>
      <c r="BV7" s="15">
        <v>74.138050398547506</v>
      </c>
      <c r="BX7" s="16" t="s">
        <v>1</v>
      </c>
      <c r="BY7" s="16" t="s">
        <v>10</v>
      </c>
      <c r="BZ7" s="16" t="s">
        <v>5</v>
      </c>
      <c r="CA7" s="16" t="s">
        <v>13</v>
      </c>
    </row>
    <row r="8" spans="1:99" x14ac:dyDescent="0.25">
      <c r="B8" s="38" t="s">
        <v>2</v>
      </c>
      <c r="C8" s="38" t="s">
        <v>2</v>
      </c>
      <c r="D8" s="38" t="s">
        <v>6</v>
      </c>
      <c r="E8" s="38" t="s">
        <v>11</v>
      </c>
      <c r="F8" s="38" t="s">
        <v>9</v>
      </c>
      <c r="G8" s="38" t="s">
        <v>6</v>
      </c>
      <c r="H8" s="38" t="s">
        <v>11</v>
      </c>
      <c r="I8" s="38" t="s">
        <v>2</v>
      </c>
      <c r="J8" s="34"/>
      <c r="K8" s="15">
        <v>11</v>
      </c>
      <c r="L8" s="15">
        <v>802.21738181818205</v>
      </c>
      <c r="M8" s="15">
        <v>733.37609090909098</v>
      </c>
      <c r="N8" s="15">
        <v>54.948727272727297</v>
      </c>
      <c r="O8" s="15">
        <v>0.50145454545454504</v>
      </c>
      <c r="P8" s="15">
        <v>319.42545454545501</v>
      </c>
      <c r="Q8" s="15">
        <v>1.2657272727272699</v>
      </c>
      <c r="R8" s="15">
        <v>67.882962635235401</v>
      </c>
      <c r="S8" s="34"/>
      <c r="T8" s="16" t="s">
        <v>2</v>
      </c>
      <c r="U8" s="16" t="s">
        <v>11</v>
      </c>
      <c r="V8" s="16" t="s">
        <v>15</v>
      </c>
      <c r="W8" s="16" t="s">
        <v>2</v>
      </c>
      <c r="X8" s="32"/>
      <c r="Y8" s="15">
        <v>43</v>
      </c>
      <c r="Z8" s="15">
        <v>802.21066511627896</v>
      </c>
      <c r="AA8" s="15">
        <v>733.47911627907001</v>
      </c>
      <c r="AB8" s="15">
        <v>59.8</v>
      </c>
      <c r="AC8" s="15">
        <v>9.8034883720930193</v>
      </c>
      <c r="AD8" s="15">
        <v>374.73348837209301</v>
      </c>
      <c r="AE8" s="15">
        <v>1.5553255813953499</v>
      </c>
      <c r="AF8" s="15">
        <v>71.103172861151805</v>
      </c>
      <c r="AH8" s="16" t="s">
        <v>2</v>
      </c>
      <c r="AI8" s="16" t="s">
        <v>11</v>
      </c>
      <c r="AJ8" s="16" t="s">
        <v>15</v>
      </c>
      <c r="AK8" s="16" t="s">
        <v>2</v>
      </c>
      <c r="AM8" s="14">
        <v>19</v>
      </c>
      <c r="AN8" s="14">
        <v>802.20484210526297</v>
      </c>
      <c r="AO8" s="14">
        <v>733.46715789473706</v>
      </c>
      <c r="AP8" s="14">
        <v>60.0054736842105</v>
      </c>
      <c r="AQ8" s="14">
        <v>20.573684210526299</v>
      </c>
      <c r="AR8" s="14">
        <v>418.53473684210502</v>
      </c>
      <c r="AS8" s="14">
        <v>1.72878947368421</v>
      </c>
      <c r="AT8" s="14">
        <v>70.762109696153004</v>
      </c>
      <c r="AU8" s="12"/>
      <c r="AV8" s="16" t="s">
        <v>2</v>
      </c>
      <c r="AW8" s="16" t="s">
        <v>11</v>
      </c>
      <c r="AX8" s="16" t="s">
        <v>15</v>
      </c>
      <c r="AY8" s="16" t="s">
        <v>2</v>
      </c>
      <c r="BA8" s="15">
        <v>21</v>
      </c>
      <c r="BB8" s="15">
        <v>802.18674285714303</v>
      </c>
      <c r="BC8" s="15">
        <v>733.53209523809505</v>
      </c>
      <c r="BD8" s="15">
        <v>75</v>
      </c>
      <c r="BE8" s="15">
        <v>40.318857142857098</v>
      </c>
      <c r="BF8" s="15">
        <v>573.88952380952401</v>
      </c>
      <c r="BG8" s="15">
        <v>2.45228571428571</v>
      </c>
      <c r="BH8" s="15">
        <v>73.203684883223303</v>
      </c>
      <c r="BJ8" s="16" t="s">
        <v>2</v>
      </c>
      <c r="BK8" s="16" t="s">
        <v>11</v>
      </c>
      <c r="BL8" s="16" t="s">
        <v>15</v>
      </c>
      <c r="BM8" s="16" t="s">
        <v>2</v>
      </c>
      <c r="BO8" s="15">
        <v>22</v>
      </c>
      <c r="BP8" s="15">
        <v>802.16919090909096</v>
      </c>
      <c r="BQ8" s="15">
        <v>733.64345454545401</v>
      </c>
      <c r="BR8" s="15">
        <v>96.096818181818193</v>
      </c>
      <c r="BS8" s="15">
        <v>67.888636363636394</v>
      </c>
      <c r="BT8" s="15">
        <v>807.41727272727303</v>
      </c>
      <c r="BU8" s="15">
        <v>3.5185909090909102</v>
      </c>
      <c r="BV8" s="15">
        <v>74.655345900846399</v>
      </c>
      <c r="BX8" s="16" t="s">
        <v>2</v>
      </c>
      <c r="BY8" s="16" t="s">
        <v>11</v>
      </c>
      <c r="BZ8" s="16" t="s">
        <v>15</v>
      </c>
      <c r="CA8" s="16" t="s">
        <v>2</v>
      </c>
    </row>
    <row r="9" spans="1:99" s="6" customFormat="1" x14ac:dyDescent="0.25">
      <c r="A9" s="13"/>
      <c r="B9" s="39">
        <v>38.299999999999969</v>
      </c>
      <c r="C9" s="39">
        <v>0.43444444444444447</v>
      </c>
      <c r="D9" s="40">
        <v>249.991111111111</v>
      </c>
      <c r="E9" s="39">
        <v>0.71331481481481462</v>
      </c>
      <c r="F9" s="39">
        <v>68.825288888888934</v>
      </c>
      <c r="G9" s="39">
        <v>250.30817578468447</v>
      </c>
      <c r="H9" s="39">
        <v>0.71603458171872036</v>
      </c>
      <c r="I9" s="39">
        <v>49.007275796911429</v>
      </c>
      <c r="J9" s="35"/>
      <c r="K9" s="15">
        <v>13</v>
      </c>
      <c r="L9" s="15">
        <v>802.21612307692305</v>
      </c>
      <c r="M9" s="15">
        <v>733.39499999999998</v>
      </c>
      <c r="N9" s="15">
        <v>54.9710769230769</v>
      </c>
      <c r="O9" s="15">
        <v>0.507692307692308</v>
      </c>
      <c r="P9" s="15">
        <v>318.655384615385</v>
      </c>
      <c r="Q9" s="15">
        <v>1.27276923076923</v>
      </c>
      <c r="R9" s="15">
        <v>68.425594240083498</v>
      </c>
      <c r="S9" s="35"/>
      <c r="T9" s="17">
        <v>38</v>
      </c>
      <c r="U9" s="18">
        <f t="shared" ref="U9:U73" si="0" xml:space="preserve"> -0.00000052394810889*T9^4 + 0.00013817387511*T9^3 - 0.013983517238*T9^2 + 0.64615688335*T9 - 10.154807407</f>
        <v>0.6963290796854622</v>
      </c>
      <c r="V9" s="19">
        <f t="shared" ref="V9:V73" si="1" xml:space="preserve"> 0.00001651489691*T9^4 - 0.003037569874*T9^3 + 0.13924677222*T9^2 + 4.2432027255*T9 + 18.629460893</f>
        <v>248.70177550488177</v>
      </c>
      <c r="W9" s="20">
        <f t="shared" ref="W9:W73" si="2">55000*1341.1*U9/(V9*62.4*69)</f>
        <v>47.965151234469765</v>
      </c>
      <c r="X9" s="31"/>
      <c r="Y9" s="15">
        <v>11</v>
      </c>
      <c r="Z9" s="15">
        <v>802.20461818181798</v>
      </c>
      <c r="AA9" s="15">
        <v>733.505</v>
      </c>
      <c r="AB9" s="15">
        <v>62.3</v>
      </c>
      <c r="AC9" s="15">
        <v>9.8123636363636404</v>
      </c>
      <c r="AD9" s="15">
        <v>382.97272727272701</v>
      </c>
      <c r="AE9" s="15">
        <v>1.6192727272727301</v>
      </c>
      <c r="AF9" s="15">
        <v>72.433976076674995</v>
      </c>
      <c r="AG9"/>
      <c r="AH9" s="17">
        <v>54</v>
      </c>
      <c r="AI9" s="18">
        <f t="shared" ref="AI9:AI43" si="3" xml:space="preserve"> 0.0000068887058295*AH9^4 - 0.0018361615704*AH9^3 + 0.18121956125*AH9^2 - 7.8401243685*AH9 + 126.91114257</f>
        <v>1.4263731902992873</v>
      </c>
      <c r="AJ9" s="24">
        <f xml:space="preserve"> 0.0010940145157*AH9^4 - 0.27169476029*AH9^3 + 25.180504701*AH9^2 - 1028.9792346*AH9 + 15972.035242</f>
        <v>353.83123922141567</v>
      </c>
      <c r="AK9" s="20">
        <f t="shared" ref="AK9:AK43" si="4">55000*1341.1*AI9/(AJ9*62.4*69)</f>
        <v>69.060094054732303</v>
      </c>
      <c r="AL9"/>
      <c r="AM9" s="14">
        <v>34</v>
      </c>
      <c r="AN9" s="14">
        <v>802.20602352941205</v>
      </c>
      <c r="AO9" s="14">
        <v>733.43920588235301</v>
      </c>
      <c r="AP9" s="14">
        <v>60.016823529411802</v>
      </c>
      <c r="AQ9" s="14">
        <v>20.575647058823499</v>
      </c>
      <c r="AR9" s="14">
        <v>418.261176470588</v>
      </c>
      <c r="AS9" s="14">
        <v>1.7289705882352899</v>
      </c>
      <c r="AT9" s="14">
        <v>70.815809243055497</v>
      </c>
      <c r="AU9" s="12"/>
      <c r="AV9" s="16">
        <v>55</v>
      </c>
      <c r="AW9" s="18">
        <f xml:space="preserve"> -0.0000066900735235*AV9^4 + 0.0017323440875*AV9^3 - 0.1682385639*AV9^2 + 7.2882815868*AV9 - 117.38485912</f>
        <v>1.5493658783352515</v>
      </c>
      <c r="AX9" s="19">
        <f xml:space="preserve"> -0.00039894471603*AV9^4 + 0.10329316951*AV9^3 - 10.045984845*AV9^2 + 438.87754368*AV9 - 6890.0415262</f>
        <v>393.92680517923418</v>
      </c>
      <c r="AY9" s="20">
        <f t="shared" ref="AY9:AY51" si="5">55000*1341.1*AW9/(AX9*62.4*69)</f>
        <v>67.379630493703274</v>
      </c>
      <c r="AZ9"/>
      <c r="BA9" s="15">
        <v>13</v>
      </c>
      <c r="BB9" s="15">
        <v>802.17652307692299</v>
      </c>
      <c r="BC9" s="15">
        <v>733.569769230769</v>
      </c>
      <c r="BD9" s="15">
        <v>77.099999999999994</v>
      </c>
      <c r="BE9" s="15">
        <v>40.334461538461497</v>
      </c>
      <c r="BF9" s="15">
        <v>583.58461538461495</v>
      </c>
      <c r="BG9" s="15">
        <v>2.52538461538462</v>
      </c>
      <c r="BH9" s="15">
        <v>74.133391274243294</v>
      </c>
      <c r="BI9"/>
      <c r="BJ9" s="25">
        <v>70</v>
      </c>
      <c r="BK9" s="18">
        <f xml:space="preserve"> 0.0000074801764676*BJ9^4 - 0.0024586059805*BJ9^3 + 0.3011144328*BJ9^2 - 16.259048107*BJ9 + 328.65202986</f>
        <v>2.2765687655757461</v>
      </c>
      <c r="BL9" s="19">
        <f xml:space="preserve"> 0.00012007288723*BJ9^4 - 0.041374599636*BJ9^3 + 5.2627656955*BJ9^2 - 289.10179511*BJ9 + 6309.3025321</f>
        <v>551.19112959429458</v>
      </c>
      <c r="BM9" s="20">
        <f t="shared" ref="BM9:BM55" si="6">55000*1341.1*BK9/(BL9*62.4*69)</f>
        <v>70.756888188159749</v>
      </c>
      <c r="BN9"/>
      <c r="BO9" s="15">
        <v>32</v>
      </c>
      <c r="BP9" s="15">
        <v>802.16735000000006</v>
      </c>
      <c r="BQ9" s="15">
        <v>733.75203124999996</v>
      </c>
      <c r="BR9" s="15">
        <v>96.096874999999997</v>
      </c>
      <c r="BS9" s="15">
        <v>67.876625000000004</v>
      </c>
      <c r="BT9" s="15">
        <v>808.03750000000002</v>
      </c>
      <c r="BU9" s="15">
        <v>3.5178124999999998</v>
      </c>
      <c r="BV9" s="15">
        <v>74.581539379897393</v>
      </c>
      <c r="BW9"/>
      <c r="BX9" s="25">
        <v>94</v>
      </c>
      <c r="BY9" s="18">
        <f xml:space="preserve"> -0.010046150528*BX9^2 + 1.9536658978*BX9 - 91.450709267</f>
        <v>3.4260990607920121</v>
      </c>
      <c r="BZ9" s="19">
        <f xml:space="preserve"> -0.43557865232*BX9^2 + 88.323908477*BX9 - 3657.5253631</f>
        <v>796.14906183848097</v>
      </c>
      <c r="CA9" s="20">
        <f t="shared" ref="CA9:CA19" si="7">55000*1341.1*BY9/(BZ9*62.4*69)</f>
        <v>73.721760832742063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 s="8"/>
      <c r="CR9" s="8"/>
      <c r="CS9" s="8"/>
      <c r="CT9" s="8"/>
      <c r="CU9" s="8"/>
    </row>
    <row r="10" spans="1:99" x14ac:dyDescent="0.25">
      <c r="B10" s="40">
        <v>49.955962962962936</v>
      </c>
      <c r="C10" s="39">
        <v>0.5171851851851853</v>
      </c>
      <c r="D10" s="40">
        <v>301.58629629629633</v>
      </c>
      <c r="E10" s="39">
        <v>1.1880370370370368</v>
      </c>
      <c r="F10" s="39">
        <v>68.845137037037077</v>
      </c>
      <c r="G10" s="40">
        <v>301.92529387543448</v>
      </c>
      <c r="H10" s="39">
        <v>1.1920475873693912</v>
      </c>
      <c r="I10" s="39">
        <v>67.636960301896295</v>
      </c>
      <c r="J10" s="35"/>
      <c r="K10" s="15">
        <v>16</v>
      </c>
      <c r="L10" s="15">
        <v>802.21516250000002</v>
      </c>
      <c r="M10" s="15">
        <v>733.39049999999997</v>
      </c>
      <c r="N10" s="15">
        <v>57.046624999999999</v>
      </c>
      <c r="O10" s="15">
        <v>0.47737499999999999</v>
      </c>
      <c r="P10" s="15">
        <v>325</v>
      </c>
      <c r="Q10" s="15">
        <v>1.3</v>
      </c>
      <c r="R10" s="15">
        <v>68.525176514306906</v>
      </c>
      <c r="S10" s="35"/>
      <c r="T10" s="17">
        <v>38.5</v>
      </c>
      <c r="U10" s="18">
        <f t="shared" si="0"/>
        <v>0.72913280704353944</v>
      </c>
      <c r="V10" s="19">
        <f t="shared" si="1"/>
        <v>251.33173604873997</v>
      </c>
      <c r="W10" s="20">
        <f t="shared" si="2"/>
        <v>49.699209390076092</v>
      </c>
      <c r="X10" s="31"/>
      <c r="Y10" s="15">
        <v>43</v>
      </c>
      <c r="Z10" s="15">
        <v>802.21074883720905</v>
      </c>
      <c r="AA10" s="15">
        <v>733.41395348837204</v>
      </c>
      <c r="AB10" s="15">
        <v>62.301023255814002</v>
      </c>
      <c r="AC10" s="15">
        <v>9.8128372093023195</v>
      </c>
      <c r="AD10" s="15">
        <v>383.38139534883697</v>
      </c>
      <c r="AE10" s="15">
        <v>1.6196744186046499</v>
      </c>
      <c r="AF10" s="15">
        <v>72.374714042659306</v>
      </c>
      <c r="AH10" s="17">
        <v>54.5</v>
      </c>
      <c r="AI10" s="18">
        <f t="shared" si="3"/>
        <v>1.431271405507303</v>
      </c>
      <c r="AJ10" s="24">
        <f t="shared" ref="AJ10:AJ43" si="8" xml:space="preserve"> 0.0010940145157*AH10^4 - 0.27169476029*AH10^3 + 25.180504701*AH10^2 - 1028.9792346*AH10 + 15972.035242</f>
        <v>355.30415046529561</v>
      </c>
      <c r="AK10" s="20">
        <f t="shared" si="4"/>
        <v>69.009977489587442</v>
      </c>
      <c r="AM10" s="14">
        <v>10</v>
      </c>
      <c r="AN10" s="14">
        <v>802.20254</v>
      </c>
      <c r="AO10" s="14">
        <v>733.44079999999997</v>
      </c>
      <c r="AP10" s="14">
        <v>63.312199999999997</v>
      </c>
      <c r="AQ10" s="14">
        <v>20.5532</v>
      </c>
      <c r="AR10" s="14">
        <v>431.858</v>
      </c>
      <c r="AS10" s="14">
        <v>1.8333999999999999</v>
      </c>
      <c r="AT10" s="14">
        <v>72.7288012618328</v>
      </c>
      <c r="AU10" s="12"/>
      <c r="AV10" s="16">
        <v>55.5</v>
      </c>
      <c r="AW10" s="18">
        <f t="shared" ref="AW10:AW51" si="9" xml:space="preserve"> -0.0000066900735235*AV10^4 + 0.0017323440875*AV10^3 - 0.1682385639*AV10^2 + 7.2882815868*AV10 - 117.38485912</f>
        <v>1.5738504812028253</v>
      </c>
      <c r="AX10" s="19">
        <f t="shared" ref="AX10:AX51" si="10" xml:space="preserve"> -0.00039894471603*AV10^4 + 0.10329316951*AV10^3 - 10.045984845*AV10^2 + 438.87754368*AV10 - 6890.0415262</f>
        <v>396.72136405137917</v>
      </c>
      <c r="AY10" s="20">
        <f t="shared" si="5"/>
        <v>67.962297851939709</v>
      </c>
      <c r="BA10" s="15">
        <v>21</v>
      </c>
      <c r="BB10" s="15">
        <v>802.18297142857102</v>
      </c>
      <c r="BC10" s="15">
        <v>733.52480952380995</v>
      </c>
      <c r="BD10" s="15">
        <v>80.5</v>
      </c>
      <c r="BE10" s="15">
        <v>40.373523809523803</v>
      </c>
      <c r="BF10" s="15">
        <v>599.55428571428604</v>
      </c>
      <c r="BG10" s="15">
        <v>2.6482857142857101</v>
      </c>
      <c r="BH10" s="15">
        <v>75.670481537607799</v>
      </c>
      <c r="BJ10" s="25">
        <v>70.5</v>
      </c>
      <c r="BK10" s="18">
        <f t="shared" ref="BK10:BK55" si="11" xml:space="preserve"> 0.0000074801764676*BJ10^4 - 0.0024586059805*BJ10^3 + 0.3011144328*BJ10^2 - 16.259048107*BJ10 + 328.65202986</f>
        <v>2.2868381473749082</v>
      </c>
      <c r="BL10" s="19">
        <f t="shared" ref="BL10:BL55" si="12" xml:space="preserve"> 0.00012007288723*BJ10^4 - 0.041374599636*BJ10^3 + 5.2627656955*BJ10^2 - 289.10179511*BJ10 + 6309.3025321</f>
        <v>553.32562293425599</v>
      </c>
      <c r="BM10" s="20">
        <f t="shared" si="6"/>
        <v>70.801884646834566</v>
      </c>
      <c r="BO10" s="15">
        <v>26</v>
      </c>
      <c r="BP10" s="15">
        <v>802.16932307692298</v>
      </c>
      <c r="BQ10" s="15">
        <v>733.70407692307697</v>
      </c>
      <c r="BR10" s="15">
        <v>98.101538461538496</v>
      </c>
      <c r="BS10" s="15">
        <v>67.480461538461498</v>
      </c>
      <c r="BT10" s="15">
        <v>815.21538461538501</v>
      </c>
      <c r="BU10" s="15">
        <v>3.52365384615385</v>
      </c>
      <c r="BV10" s="15">
        <v>74.047609484494799</v>
      </c>
      <c r="BX10" s="25">
        <v>94.5</v>
      </c>
      <c r="BY10" s="18">
        <f t="shared" ref="BY10:BY19" si="13" xml:space="preserve"> -0.010046150528*BX10^2 + 1.9536658978*BX10 - 91.450709267</f>
        <v>3.4560823224280313</v>
      </c>
      <c r="BZ10" s="19">
        <f t="shared" ref="BZ10:BZ19" si="14" xml:space="preserve"> -0.43557865232*BX10^2 + 88.323908477*BX10 - 3657.5253631</f>
        <v>799.25772809582077</v>
      </c>
      <c r="CA10" s="20">
        <f t="shared" si="7"/>
        <v>74.077685728665244</v>
      </c>
    </row>
    <row r="11" spans="1:99" x14ac:dyDescent="0.25">
      <c r="B11" s="40">
        <v>54.98170370370368</v>
      </c>
      <c r="C11" s="39">
        <v>0.50003703703703695</v>
      </c>
      <c r="D11" s="40">
        <v>318.8444444444446</v>
      </c>
      <c r="E11" s="39">
        <v>1.2687222222222223</v>
      </c>
      <c r="F11" s="39">
        <v>68.792218518518524</v>
      </c>
      <c r="G11" s="40">
        <v>319.32560348082035</v>
      </c>
      <c r="H11" s="39">
        <v>1.2744739259666795</v>
      </c>
      <c r="I11" s="39">
        <v>68.374120102386925</v>
      </c>
      <c r="J11" s="35"/>
      <c r="K11" s="15">
        <v>10</v>
      </c>
      <c r="L11" s="15">
        <v>802.21046000000001</v>
      </c>
      <c r="M11" s="15">
        <v>733.37419999999997</v>
      </c>
      <c r="N11" s="15">
        <v>57.064399999999999</v>
      </c>
      <c r="O11" s="15">
        <v>0.46560000000000001</v>
      </c>
      <c r="P11" s="15">
        <v>325.28199999999998</v>
      </c>
      <c r="Q11" s="15">
        <v>1.3</v>
      </c>
      <c r="R11" s="15">
        <v>68.465769292951194</v>
      </c>
      <c r="S11" s="35"/>
      <c r="T11" s="17">
        <v>39</v>
      </c>
      <c r="U11" s="18">
        <f t="shared" si="0"/>
        <v>0.7605943853234951</v>
      </c>
      <c r="V11" s="19">
        <f t="shared" si="1"/>
        <v>253.92934000068135</v>
      </c>
      <c r="W11" s="20">
        <f t="shared" si="2"/>
        <v>51.313354051508433</v>
      </c>
      <c r="X11" s="31"/>
      <c r="Y11" s="15">
        <v>46</v>
      </c>
      <c r="Z11" s="15">
        <v>802.20990434782595</v>
      </c>
      <c r="AA11" s="15">
        <v>733.43643478260901</v>
      </c>
      <c r="AB11" s="15">
        <v>65.100086956521693</v>
      </c>
      <c r="AC11" s="15">
        <v>9.8153478260869598</v>
      </c>
      <c r="AD11" s="15">
        <v>390.94</v>
      </c>
      <c r="AE11" s="15">
        <v>1.6687826086956501</v>
      </c>
      <c r="AF11" s="15">
        <v>73.1273487139172</v>
      </c>
      <c r="AH11" s="17">
        <v>55</v>
      </c>
      <c r="AI11" s="18">
        <f t="shared" si="3"/>
        <v>1.4380575895184649</v>
      </c>
      <c r="AJ11" s="24">
        <f t="shared" si="8"/>
        <v>356.90489400355909</v>
      </c>
      <c r="AK11" s="20">
        <f t="shared" si="4"/>
        <v>69.026197045163585</v>
      </c>
      <c r="AM11" s="14">
        <v>16</v>
      </c>
      <c r="AN11" s="14">
        <v>802.20672500000001</v>
      </c>
      <c r="AO11" s="14">
        <v>733.43418750000001</v>
      </c>
      <c r="AP11" s="14">
        <v>63.313749999999999</v>
      </c>
      <c r="AQ11" s="14">
        <v>20.562999999999999</v>
      </c>
      <c r="AR11" s="14">
        <v>431.59750000000003</v>
      </c>
      <c r="AS11" s="14">
        <v>1.8396874999999999</v>
      </c>
      <c r="AT11" s="14">
        <v>73.022266503318505</v>
      </c>
      <c r="AU11" s="12"/>
      <c r="AV11" s="16">
        <v>56</v>
      </c>
      <c r="AW11" s="18">
        <f t="shared" si="9"/>
        <v>1.5966113142333</v>
      </c>
      <c r="AX11" s="19">
        <f t="shared" si="10"/>
        <v>399.40548860999024</v>
      </c>
      <c r="AY11" s="20">
        <f t="shared" si="5"/>
        <v>68.481828149969928</v>
      </c>
      <c r="BA11" s="15">
        <v>28</v>
      </c>
      <c r="BB11" s="15">
        <v>802.19132857142904</v>
      </c>
      <c r="BC11" s="15">
        <v>733.58996428571402</v>
      </c>
      <c r="BD11" s="15">
        <v>82.391142857142896</v>
      </c>
      <c r="BE11" s="15">
        <v>40.3807857142857</v>
      </c>
      <c r="BF11" s="15">
        <v>609.11</v>
      </c>
      <c r="BG11" s="15">
        <v>2.7279642857142901</v>
      </c>
      <c r="BH11" s="15">
        <v>76.724333126732802</v>
      </c>
      <c r="BJ11" s="25">
        <v>71</v>
      </c>
      <c r="BK11" s="18">
        <f t="shared" si="11"/>
        <v>2.2992031394223318</v>
      </c>
      <c r="BL11" s="19">
        <f t="shared" si="12"/>
        <v>555.50652702283423</v>
      </c>
      <c r="BM11" s="20">
        <f t="shared" si="6"/>
        <v>70.905242921064584</v>
      </c>
      <c r="BO11" s="15"/>
      <c r="BP11" s="15"/>
      <c r="BQ11" s="15"/>
      <c r="BR11" s="15"/>
      <c r="BS11" s="15">
        <f>AVERAGE(BS7:BS10)</f>
        <v>67.681835487429225</v>
      </c>
      <c r="BT11" s="15"/>
      <c r="BU11" s="15"/>
      <c r="BV11" s="15"/>
      <c r="BX11" s="25">
        <v>95</v>
      </c>
      <c r="BY11" s="18">
        <f t="shared" si="13"/>
        <v>3.4810425088000159</v>
      </c>
      <c r="BZ11" s="19">
        <f t="shared" si="14"/>
        <v>802.14860502700003</v>
      </c>
      <c r="CA11" s="20">
        <f t="shared" si="7"/>
        <v>74.343784578824341</v>
      </c>
    </row>
    <row r="12" spans="1:99" x14ac:dyDescent="0.25">
      <c r="B12" s="40">
        <v>57.059180582524064</v>
      </c>
      <c r="C12" s="39">
        <v>0.46978252427184364</v>
      </c>
      <c r="D12" s="40">
        <v>325.03580582524233</v>
      </c>
      <c r="E12" s="39">
        <v>1.3000796116504805</v>
      </c>
      <c r="F12" s="39">
        <v>68.849432233009793</v>
      </c>
      <c r="G12" s="40">
        <v>325.39110651192664</v>
      </c>
      <c r="H12" s="39">
        <v>1.3043477918667741</v>
      </c>
      <c r="I12" s="39">
        <v>68.671716171769077</v>
      </c>
      <c r="J12" s="35"/>
      <c r="K12" s="15">
        <v>11</v>
      </c>
      <c r="L12" s="15">
        <v>802.21345454545497</v>
      </c>
      <c r="M12" s="15">
        <v>733.327181818182</v>
      </c>
      <c r="N12" s="15">
        <v>57.066727272727299</v>
      </c>
      <c r="O12" s="15">
        <v>0.47418181818181798</v>
      </c>
      <c r="P12" s="15">
        <v>325.05636363636398</v>
      </c>
      <c r="Q12" s="15">
        <v>1.3</v>
      </c>
      <c r="R12" s="15">
        <v>68.513294488409699</v>
      </c>
      <c r="S12" s="35"/>
      <c r="T12" s="17">
        <v>39.5</v>
      </c>
      <c r="U12" s="18">
        <f t="shared" si="0"/>
        <v>0.79075653596401274</v>
      </c>
      <c r="V12" s="19">
        <f t="shared" si="1"/>
        <v>256.4942290400661</v>
      </c>
      <c r="W12" s="20">
        <f t="shared" si="2"/>
        <v>52.814766446764338</v>
      </c>
      <c r="X12" s="31"/>
      <c r="Y12" s="15">
        <v>26</v>
      </c>
      <c r="Z12" s="15">
        <v>802.20518461538495</v>
      </c>
      <c r="AA12" s="15">
        <v>733.35865384615397</v>
      </c>
      <c r="AB12" s="15">
        <v>70.031076923076895</v>
      </c>
      <c r="AC12" s="15">
        <v>9.8316923076923093</v>
      </c>
      <c r="AD12" s="15">
        <v>404.08307692307699</v>
      </c>
      <c r="AE12" s="15">
        <v>1.6737307692307699</v>
      </c>
      <c r="AF12" s="15">
        <v>70.958611575806401</v>
      </c>
      <c r="AH12" s="17">
        <v>55.5</v>
      </c>
      <c r="AI12" s="18">
        <f t="shared" si="3"/>
        <v>1.4464860910875501</v>
      </c>
      <c r="AJ12" s="24">
        <f t="shared" si="8"/>
        <v>358.60939065018647</v>
      </c>
      <c r="AK12" s="20">
        <f t="shared" si="4"/>
        <v>69.100752309881486</v>
      </c>
      <c r="AM12" s="14">
        <v>11</v>
      </c>
      <c r="AN12" s="14">
        <v>802.21018181818204</v>
      </c>
      <c r="AO12" s="14">
        <v>733.53045454545497</v>
      </c>
      <c r="AP12" s="14">
        <v>63.316000000000003</v>
      </c>
      <c r="AQ12" s="14">
        <v>20.553818181818201</v>
      </c>
      <c r="AR12" s="14">
        <v>430.14545454545402</v>
      </c>
      <c r="AS12" s="14">
        <v>1.8315454545454499</v>
      </c>
      <c r="AT12" s="14">
        <v>72.944497169759799</v>
      </c>
      <c r="AU12" s="12"/>
      <c r="AV12" s="16">
        <v>56.5</v>
      </c>
      <c r="AW12" s="18">
        <f t="shared" si="9"/>
        <v>1.6178287206955559</v>
      </c>
      <c r="AX12" s="19">
        <f t="shared" si="10"/>
        <v>401.98992522844765</v>
      </c>
      <c r="AY12" s="20">
        <f t="shared" si="5"/>
        <v>68.945756907076955</v>
      </c>
      <c r="BA12" s="15">
        <v>25</v>
      </c>
      <c r="BB12" s="15">
        <v>802.18731200000002</v>
      </c>
      <c r="BC12" s="15">
        <v>733.59180000000003</v>
      </c>
      <c r="BD12" s="15">
        <v>85.500799999999998</v>
      </c>
      <c r="BE12" s="15">
        <v>40.391199999999998</v>
      </c>
      <c r="BF12" s="15">
        <v>618.06880000000001</v>
      </c>
      <c r="BG12" s="15">
        <v>2.7769200000000001</v>
      </c>
      <c r="BH12" s="15">
        <v>76.969155038285905</v>
      </c>
      <c r="BJ12" s="25">
        <v>71.5</v>
      </c>
      <c r="BK12" s="18">
        <f t="shared" si="11"/>
        <v>2.3134074546881607</v>
      </c>
      <c r="BL12" s="19">
        <f t="shared" si="12"/>
        <v>557.7282963806183</v>
      </c>
      <c r="BM12" s="20">
        <f t="shared" si="6"/>
        <v>71.059087019064492</v>
      </c>
      <c r="BO12" s="13"/>
      <c r="BP12" s="13"/>
      <c r="BQ12" s="13"/>
      <c r="BR12" s="13"/>
      <c r="BS12" s="13"/>
      <c r="BT12" s="13"/>
      <c r="BU12" s="13"/>
      <c r="BX12" s="25">
        <v>95.5</v>
      </c>
      <c r="BY12" s="18">
        <f t="shared" si="13"/>
        <v>3.5009796199080228</v>
      </c>
      <c r="BZ12" s="19">
        <f t="shared" si="14"/>
        <v>804.82169263201968</v>
      </c>
      <c r="CA12" s="20">
        <f t="shared" si="7"/>
        <v>74.521241358015274</v>
      </c>
      <c r="CQ12" s="13"/>
    </row>
    <row r="13" spans="1:99" x14ac:dyDescent="0.25">
      <c r="B13" s="40">
        <v>60.036071794871944</v>
      </c>
      <c r="C13" s="39">
        <v>0.50114871794871785</v>
      </c>
      <c r="D13" s="40">
        <v>331.82723076923077</v>
      </c>
      <c r="E13" s="39">
        <v>1.3210307692307703</v>
      </c>
      <c r="F13" s="39">
        <v>68.826623076923141</v>
      </c>
      <c r="G13" s="40">
        <v>332.24475617436622</v>
      </c>
      <c r="H13" s="39">
        <v>1.3260211455112108</v>
      </c>
      <c r="I13" s="39">
        <v>68.372706835685932</v>
      </c>
      <c r="J13" s="35"/>
      <c r="K13" s="15">
        <v>12</v>
      </c>
      <c r="L13" s="15">
        <v>802.20920000000001</v>
      </c>
      <c r="M13" s="15">
        <v>733.35175000000004</v>
      </c>
      <c r="N13" s="15">
        <v>60.033666666666697</v>
      </c>
      <c r="O13" s="15">
        <v>0.50233333333333297</v>
      </c>
      <c r="P13" s="15">
        <v>332.07</v>
      </c>
      <c r="Q13" s="15">
        <v>1.3321666666666701</v>
      </c>
      <c r="R13" s="15">
        <v>68.725687339875094</v>
      </c>
      <c r="S13" s="35"/>
      <c r="T13" s="17">
        <v>40</v>
      </c>
      <c r="U13" s="18">
        <f t="shared" si="0"/>
        <v>0.81966119448159702</v>
      </c>
      <c r="V13" s="19">
        <f t="shared" si="1"/>
        <v>259.02606961859999</v>
      </c>
      <c r="W13" s="20">
        <f t="shared" si="2"/>
        <v>54.210207602348881</v>
      </c>
      <c r="X13" s="31"/>
      <c r="Y13" s="15">
        <v>10</v>
      </c>
      <c r="Z13" s="15">
        <v>802.20596</v>
      </c>
      <c r="AA13" s="15">
        <v>733.45029999999997</v>
      </c>
      <c r="AB13" s="15">
        <v>70.015199999999993</v>
      </c>
      <c r="AC13" s="15">
        <v>9.8559999999999999</v>
      </c>
      <c r="AD13" s="15">
        <v>403.96800000000002</v>
      </c>
      <c r="AE13" s="15">
        <v>1.6712</v>
      </c>
      <c r="AF13" s="15">
        <v>70.8715015735837</v>
      </c>
      <c r="AH13" s="17">
        <v>56</v>
      </c>
      <c r="AI13" s="18">
        <f t="shared" si="3"/>
        <v>1.4563215920280328</v>
      </c>
      <c r="AJ13" s="24">
        <f t="shared" si="8"/>
        <v>360.39520224094485</v>
      </c>
      <c r="AK13" s="20">
        <f t="shared" si="4"/>
        <v>69.225875882081667</v>
      </c>
      <c r="AM13" s="14">
        <v>24</v>
      </c>
      <c r="AN13" s="14">
        <v>802.21010000000001</v>
      </c>
      <c r="AO13" s="14">
        <v>733.49266666666699</v>
      </c>
      <c r="AP13" s="14">
        <v>65.099999999999994</v>
      </c>
      <c r="AQ13" s="14">
        <v>20.542750000000002</v>
      </c>
      <c r="AR13" s="14">
        <v>438.07666666666699</v>
      </c>
      <c r="AS13" s="14">
        <v>1.867375</v>
      </c>
      <c r="AT13" s="14">
        <v>73.025004086083101</v>
      </c>
      <c r="AU13" s="12"/>
      <c r="AV13" s="16">
        <v>57</v>
      </c>
      <c r="AW13" s="18">
        <f t="shared" si="9"/>
        <v>1.637673008748024</v>
      </c>
      <c r="AX13" s="19">
        <f t="shared" si="10"/>
        <v>404.48482186303499</v>
      </c>
      <c r="AY13" s="20">
        <f t="shared" si="5"/>
        <v>69.360966055714329</v>
      </c>
      <c r="BA13" s="15">
        <v>17</v>
      </c>
      <c r="BB13" s="15">
        <v>802.16758823529403</v>
      </c>
      <c r="BC13" s="15">
        <v>733.511705882353</v>
      </c>
      <c r="BD13" s="15">
        <v>87.301176470588203</v>
      </c>
      <c r="BE13" s="15">
        <v>40.394588235294101</v>
      </c>
      <c r="BF13" s="15">
        <v>625.19058823529394</v>
      </c>
      <c r="BG13" s="15">
        <v>2.7794705882352901</v>
      </c>
      <c r="BH13" s="15">
        <v>76.162260060873606</v>
      </c>
      <c r="BJ13" s="25">
        <v>72</v>
      </c>
      <c r="BK13" s="18">
        <f t="shared" si="11"/>
        <v>2.3292060264068937</v>
      </c>
      <c r="BL13" s="19">
        <f t="shared" si="12"/>
        <v>559.98556563752663</v>
      </c>
      <c r="BM13" s="20">
        <f t="shared" si="6"/>
        <v>71.255967962321307</v>
      </c>
      <c r="BO13" s="13"/>
      <c r="BP13" s="13"/>
      <c r="BQ13" s="13"/>
      <c r="BR13" s="13"/>
      <c r="BS13" s="13"/>
      <c r="BT13" s="13"/>
      <c r="BU13" s="13"/>
      <c r="BX13" s="25">
        <v>96</v>
      </c>
      <c r="BY13" s="18">
        <f t="shared" si="13"/>
        <v>3.5158936557520093</v>
      </c>
      <c r="BZ13" s="19">
        <f t="shared" si="14"/>
        <v>807.2769909108797</v>
      </c>
      <c r="CA13" s="20">
        <f t="shared" si="7"/>
        <v>74.611080235945877</v>
      </c>
      <c r="CQ13" s="13"/>
    </row>
    <row r="14" spans="1:99" x14ac:dyDescent="0.25">
      <c r="B14" s="40">
        <v>62.29999999999972</v>
      </c>
      <c r="C14" s="39">
        <v>0.49097211155378473</v>
      </c>
      <c r="D14" s="40">
        <v>336.56581673306732</v>
      </c>
      <c r="E14" s="39">
        <v>1.3388924302788838</v>
      </c>
      <c r="F14" s="39">
        <v>68.803486055776915</v>
      </c>
      <c r="G14" s="40">
        <v>337.04654405357269</v>
      </c>
      <c r="H14" s="39">
        <v>1.3446286896800377</v>
      </c>
      <c r="I14" s="39">
        <v>68.345300191136104</v>
      </c>
      <c r="J14" s="35"/>
      <c r="K14" s="15">
        <v>13</v>
      </c>
      <c r="L14" s="15">
        <v>802.20795384615406</v>
      </c>
      <c r="M14" s="15">
        <v>733.49230769230803</v>
      </c>
      <c r="N14" s="15">
        <v>62.3</v>
      </c>
      <c r="O14" s="15">
        <v>0.494307692307692</v>
      </c>
      <c r="P14" s="15">
        <v>336.79230769230799</v>
      </c>
      <c r="Q14" s="15">
        <v>1.3353846153846201</v>
      </c>
      <c r="R14" s="15">
        <v>67.925739687114202</v>
      </c>
      <c r="S14" s="35"/>
      <c r="T14" s="17">
        <v>40.5</v>
      </c>
      <c r="U14" s="18">
        <f t="shared" si="0"/>
        <v>0.84734951047059504</v>
      </c>
      <c r="V14" s="19">
        <f t="shared" si="1"/>
        <v>261.52455296033406</v>
      </c>
      <c r="W14" s="20">
        <f t="shared" si="2"/>
        <v>55.506045337850082</v>
      </c>
      <c r="X14" s="31"/>
      <c r="Y14" s="15"/>
      <c r="Z14" s="15"/>
      <c r="AA14" s="15"/>
      <c r="AB14" s="15"/>
      <c r="AC14" s="15">
        <f>AVERAGE(AC7:AC13)</f>
        <v>9.8168115101500621</v>
      </c>
      <c r="AD14" s="15"/>
      <c r="AE14" s="15"/>
      <c r="AF14" s="15"/>
      <c r="AH14" s="17">
        <v>56.5</v>
      </c>
      <c r="AI14" s="18">
        <f t="shared" si="3"/>
        <v>1.4673391072121404</v>
      </c>
      <c r="AJ14" s="24">
        <f t="shared" si="8"/>
        <v>362.2415316333736</v>
      </c>
      <c r="AK14" s="20">
        <f t="shared" si="4"/>
        <v>69.394080018014265</v>
      </c>
      <c r="AM14" s="14">
        <v>14</v>
      </c>
      <c r="AN14" s="14">
        <v>802.21331428571398</v>
      </c>
      <c r="AO14" s="14">
        <v>733.48264285714299</v>
      </c>
      <c r="AP14" s="14">
        <v>65.100714285714304</v>
      </c>
      <c r="AQ14" s="14">
        <v>20.5341428571429</v>
      </c>
      <c r="AR14" s="14">
        <v>439.03571428571399</v>
      </c>
      <c r="AS14" s="14">
        <v>1.87185714285714</v>
      </c>
      <c r="AT14" s="14">
        <v>73.040379717478601</v>
      </c>
      <c r="AU14" s="12"/>
      <c r="AV14" s="16">
        <v>57.5</v>
      </c>
      <c r="AW14" s="18">
        <f t="shared" si="9"/>
        <v>1.6563044514389134</v>
      </c>
      <c r="AX14" s="19">
        <f t="shared" si="10"/>
        <v>406.89972805300113</v>
      </c>
      <c r="AY14" s="20">
        <f t="shared" si="5"/>
        <v>69.733737252277066</v>
      </c>
      <c r="BA14" s="15">
        <v>19</v>
      </c>
      <c r="BB14" s="15">
        <v>802.18191578947403</v>
      </c>
      <c r="BC14" s="15">
        <v>733.62157894736799</v>
      </c>
      <c r="BD14" s="15">
        <v>87.302105263157898</v>
      </c>
      <c r="BE14" s="15">
        <v>40.409999999999997</v>
      </c>
      <c r="BF14" s="15">
        <v>626.02210526315798</v>
      </c>
      <c r="BG14" s="15">
        <v>2.7838421052631599</v>
      </c>
      <c r="BH14" s="15">
        <v>76.180725108312103</v>
      </c>
      <c r="BJ14" s="25">
        <v>72.5</v>
      </c>
      <c r="BK14" s="18">
        <f t="shared" si="11"/>
        <v>2.346365008077953</v>
      </c>
      <c r="BL14" s="19">
        <f t="shared" si="12"/>
        <v>562.27314953281257</v>
      </c>
      <c r="BM14" s="20">
        <f t="shared" si="6"/>
        <v>71.488864655519194</v>
      </c>
      <c r="BO14" s="13"/>
      <c r="BP14" s="13"/>
      <c r="BQ14" s="13"/>
      <c r="BR14" s="13"/>
      <c r="BS14" s="13"/>
      <c r="BT14" s="13"/>
      <c r="BU14" s="13"/>
      <c r="BX14" s="25">
        <v>96.5</v>
      </c>
      <c r="BY14" s="18">
        <f t="shared" si="13"/>
        <v>3.5257846163320181</v>
      </c>
      <c r="BZ14" s="19">
        <f t="shared" si="14"/>
        <v>809.51449986358102</v>
      </c>
      <c r="CA14" s="20">
        <f t="shared" si="7"/>
        <v>74.61417097108658</v>
      </c>
      <c r="CQ14" s="13"/>
    </row>
    <row r="15" spans="1:99" x14ac:dyDescent="0.25">
      <c r="B15" s="39">
        <v>65.401390663390231</v>
      </c>
      <c r="C15" s="39">
        <v>0.50381818181818183</v>
      </c>
      <c r="D15" s="39">
        <v>343.69542997542987</v>
      </c>
      <c r="E15" s="39">
        <v>1.3598181818181816</v>
      </c>
      <c r="F15" s="39">
        <v>68.766557248157255</v>
      </c>
      <c r="G15" s="39">
        <v>344.27825012128898</v>
      </c>
      <c r="H15" s="39">
        <v>1.3667497435589049</v>
      </c>
      <c r="I15" s="39">
        <v>68.009797998251287</v>
      </c>
      <c r="J15" s="35"/>
      <c r="K15" s="15">
        <v>13</v>
      </c>
      <c r="L15" s="15">
        <v>802.21252307692305</v>
      </c>
      <c r="M15" s="15">
        <v>733.32276923076904</v>
      </c>
      <c r="N15" s="15">
        <v>62.3</v>
      </c>
      <c r="O15" s="15">
        <v>0.48923076923076902</v>
      </c>
      <c r="P15" s="15">
        <v>336.39692307692297</v>
      </c>
      <c r="Q15" s="15">
        <v>1.3424615384615399</v>
      </c>
      <c r="R15" s="15">
        <v>68.365974520008706</v>
      </c>
      <c r="S15" s="35"/>
      <c r="T15" s="17">
        <v>41</v>
      </c>
      <c r="U15" s="18">
        <f t="shared" si="0"/>
        <v>0.87386184760319097</v>
      </c>
      <c r="V15" s="19">
        <f t="shared" si="1"/>
        <v>263.98939506166454</v>
      </c>
      <c r="W15" s="20">
        <f t="shared" si="2"/>
        <v>56.70827926832014</v>
      </c>
      <c r="X15" s="31"/>
      <c r="Y15" s="11"/>
      <c r="Z15" s="11"/>
      <c r="AA15" s="11"/>
      <c r="AB15" s="11"/>
      <c r="AC15" s="11"/>
      <c r="AD15" s="11"/>
      <c r="AE15" s="11"/>
      <c r="AF15" s="11"/>
      <c r="AH15" s="17">
        <v>57</v>
      </c>
      <c r="AI15" s="18">
        <f t="shared" si="3"/>
        <v>1.4793239845705699</v>
      </c>
      <c r="AJ15" s="24">
        <f t="shared" si="8"/>
        <v>364.1292227067479</v>
      </c>
      <c r="AK15" s="20">
        <f t="shared" si="4"/>
        <v>69.598188529752704</v>
      </c>
      <c r="AM15" s="14">
        <v>10</v>
      </c>
      <c r="AN15" s="14">
        <v>802.20398</v>
      </c>
      <c r="AO15" s="14">
        <v>733.48910000000001</v>
      </c>
      <c r="AP15" s="14">
        <v>67.500399999999999</v>
      </c>
      <c r="AQ15" s="14">
        <v>20.546399999999998</v>
      </c>
      <c r="AR15" s="14">
        <v>448.74799999999999</v>
      </c>
      <c r="AS15" s="14">
        <v>1.9221999999999999</v>
      </c>
      <c r="AT15" s="14">
        <v>73.381438076493296</v>
      </c>
      <c r="AU15" s="12"/>
      <c r="AV15" s="16">
        <v>58</v>
      </c>
      <c r="AW15" s="18">
        <f t="shared" si="9"/>
        <v>1.6738732867063817</v>
      </c>
      <c r="AX15" s="19">
        <f t="shared" si="10"/>
        <v>409.24359492048734</v>
      </c>
      <c r="AY15" s="20">
        <f t="shared" si="5"/>
        <v>70.069796972890728</v>
      </c>
      <c r="BA15" s="15">
        <v>12</v>
      </c>
      <c r="BB15" s="15">
        <v>802.17065000000002</v>
      </c>
      <c r="BC15" s="15">
        <v>733.54124999999999</v>
      </c>
      <c r="BD15" s="15">
        <v>90.220833333333303</v>
      </c>
      <c r="BE15" s="15">
        <v>40.398000000000003</v>
      </c>
      <c r="BF15" s="15">
        <v>637.12</v>
      </c>
      <c r="BG15" s="15">
        <v>2.8289166666666699</v>
      </c>
      <c r="BH15" s="15">
        <v>76.065738764910094</v>
      </c>
      <c r="BJ15" s="25">
        <v>73</v>
      </c>
      <c r="BK15" s="18">
        <f t="shared" si="11"/>
        <v>2.3646617734647748</v>
      </c>
      <c r="BL15" s="19">
        <f t="shared" si="12"/>
        <v>564.58604291504798</v>
      </c>
      <c r="BM15" s="20">
        <f t="shared" si="6"/>
        <v>71.751182772193246</v>
      </c>
      <c r="BO15" s="13"/>
      <c r="BP15" s="13"/>
      <c r="BQ15" s="13"/>
      <c r="BR15" s="13"/>
      <c r="BS15" s="13"/>
      <c r="BT15" s="13"/>
      <c r="BU15" s="13"/>
      <c r="BX15" s="25">
        <v>97</v>
      </c>
      <c r="BY15" s="18">
        <f t="shared" si="13"/>
        <v>3.5306525016480208</v>
      </c>
      <c r="BZ15" s="19">
        <f t="shared" si="14"/>
        <v>811.5342194901209</v>
      </c>
      <c r="CA15" s="20">
        <f t="shared" si="7"/>
        <v>74.531233580673188</v>
      </c>
      <c r="CQ15" s="13"/>
    </row>
    <row r="16" spans="1:99" x14ac:dyDescent="0.25">
      <c r="B16" s="39">
        <v>70.300003656307126</v>
      </c>
      <c r="C16" s="39">
        <v>0.53170018281535725</v>
      </c>
      <c r="D16" s="39">
        <v>352.94658135283379</v>
      </c>
      <c r="E16" s="39">
        <v>1.3599213893967075</v>
      </c>
      <c r="F16" s="39">
        <v>68.805032541133471</v>
      </c>
      <c r="G16" s="39">
        <v>353.44637888859347</v>
      </c>
      <c r="H16" s="39">
        <v>1.3657058017534245</v>
      </c>
      <c r="I16" s="39">
        <v>66.194950742543</v>
      </c>
      <c r="J16" s="35"/>
      <c r="K16" s="15">
        <v>27</v>
      </c>
      <c r="L16" s="15">
        <v>802.21666666666704</v>
      </c>
      <c r="M16" s="15">
        <v>733.48599999999999</v>
      </c>
      <c r="N16" s="15">
        <v>65.400740740740702</v>
      </c>
      <c r="O16" s="15">
        <v>0.497037037037037</v>
      </c>
      <c r="P16" s="15">
        <v>343.57333333333298</v>
      </c>
      <c r="Q16" s="15">
        <v>1.3592962962963</v>
      </c>
      <c r="R16" s="15">
        <v>67.777392482158604</v>
      </c>
      <c r="S16" s="35"/>
      <c r="T16" s="17">
        <v>41.5</v>
      </c>
      <c r="U16" s="18">
        <f t="shared" si="0"/>
        <v>0.8992377836294061</v>
      </c>
      <c r="V16" s="19">
        <f t="shared" si="1"/>
        <v>266.42033669133326</v>
      </c>
      <c r="W16" s="20">
        <f t="shared" si="2"/>
        <v>57.82256397616036</v>
      </c>
      <c r="X16" s="31"/>
      <c r="AH16" s="17">
        <v>57.5</v>
      </c>
      <c r="AI16" s="18">
        <f t="shared" si="3"/>
        <v>1.49207190509334</v>
      </c>
      <c r="AJ16" s="24">
        <f t="shared" si="8"/>
        <v>366.04076036218066</v>
      </c>
      <c r="AK16" s="20">
        <f t="shared" si="4"/>
        <v>69.83135605403146</v>
      </c>
      <c r="AM16" s="14">
        <v>15</v>
      </c>
      <c r="AN16" s="14">
        <v>802.19863999999995</v>
      </c>
      <c r="AO16" s="14">
        <v>733.41806666666696</v>
      </c>
      <c r="AP16" s="14">
        <v>67.500799999999998</v>
      </c>
      <c r="AQ16" s="14">
        <v>20.5444</v>
      </c>
      <c r="AR16" s="14">
        <v>447.99066666666698</v>
      </c>
      <c r="AS16" s="14">
        <v>1.9243333333333299</v>
      </c>
      <c r="AT16" s="14">
        <v>73.587069525461501</v>
      </c>
      <c r="AU16" s="12"/>
      <c r="AV16" s="16">
        <v>58.5</v>
      </c>
      <c r="AW16" s="18">
        <f t="shared" si="9"/>
        <v>1.6905197173778532</v>
      </c>
      <c r="AX16" s="19">
        <f t="shared" si="10"/>
        <v>411.5247751705856</v>
      </c>
      <c r="AY16" s="20">
        <f t="shared" si="5"/>
        <v>70.374354731263921</v>
      </c>
      <c r="BA16" s="15">
        <v>39</v>
      </c>
      <c r="BB16" s="15">
        <v>802.18113846153801</v>
      </c>
      <c r="BC16" s="15">
        <v>733.53361538461502</v>
      </c>
      <c r="BD16" s="15">
        <v>92.004615384615406</v>
      </c>
      <c r="BE16" s="15">
        <v>40.408256410256399</v>
      </c>
      <c r="BF16" s="15">
        <v>639.11128205128205</v>
      </c>
      <c r="BG16" s="15">
        <v>2.8362051282051302</v>
      </c>
      <c r="BH16" s="15">
        <v>76.024106638069199</v>
      </c>
      <c r="BJ16" s="25">
        <v>73.5</v>
      </c>
      <c r="BK16" s="18">
        <f t="shared" si="11"/>
        <v>2.3838849165965144</v>
      </c>
      <c r="BL16" s="19">
        <f t="shared" si="12"/>
        <v>566.91942074215058</v>
      </c>
      <c r="BM16" s="20">
        <f t="shared" si="6"/>
        <v>72.036751927514487</v>
      </c>
      <c r="BO16" s="13"/>
      <c r="BP16" s="13"/>
      <c r="BQ16" s="13"/>
      <c r="BR16" s="13"/>
      <c r="BS16" s="13"/>
      <c r="BT16" s="13"/>
      <c r="BU16" s="13"/>
      <c r="BX16" s="25">
        <v>97.5</v>
      </c>
      <c r="BY16" s="18">
        <f t="shared" si="13"/>
        <v>3.5304973117000031</v>
      </c>
      <c r="BZ16" s="19">
        <f t="shared" si="14"/>
        <v>813.33614979050026</v>
      </c>
      <c r="CA16" s="20">
        <f t="shared" si="7"/>
        <v>74.362842328428684</v>
      </c>
      <c r="CC16" s="7"/>
      <c r="CD16" s="7"/>
      <c r="CE16" s="7"/>
      <c r="CF16" s="7"/>
    </row>
    <row r="17" spans="2:95" x14ac:dyDescent="0.25">
      <c r="B17" s="39">
        <v>75.099999999999696</v>
      </c>
      <c r="C17" s="39">
        <v>0.54882098765432175</v>
      </c>
      <c r="D17" s="39">
        <v>360.86790123456689</v>
      </c>
      <c r="E17" s="39">
        <v>1.3602037037037065</v>
      </c>
      <c r="F17" s="39">
        <v>68.851009259259285</v>
      </c>
      <c r="G17" s="39">
        <v>361.25826919605333</v>
      </c>
      <c r="H17" s="39">
        <v>1.3646238389476568</v>
      </c>
      <c r="I17" s="39">
        <v>64.712311008030937</v>
      </c>
      <c r="J17" s="35"/>
      <c r="K17" s="15">
        <v>12</v>
      </c>
      <c r="L17" s="15">
        <v>802.21669999999995</v>
      </c>
      <c r="M17" s="15">
        <v>733.38058333333299</v>
      </c>
      <c r="N17" s="15">
        <v>65.402333333333303</v>
      </c>
      <c r="O17" s="15">
        <v>0.51600000000000001</v>
      </c>
      <c r="P17" s="15">
        <v>343.97666666666697</v>
      </c>
      <c r="Q17" s="15">
        <v>1.36133333333333</v>
      </c>
      <c r="R17" s="15">
        <v>67.799371295637698</v>
      </c>
      <c r="S17" s="35"/>
      <c r="T17" s="17">
        <v>42</v>
      </c>
      <c r="U17" s="18">
        <f t="shared" si="0"/>
        <v>0.92351611037709702</v>
      </c>
      <c r="V17" s="19">
        <f t="shared" si="1"/>
        <v>268.81714339042736</v>
      </c>
      <c r="W17" s="20">
        <f t="shared" si="2"/>
        <v>58.85423049961841</v>
      </c>
      <c r="X17" s="31"/>
      <c r="AH17" s="17">
        <v>58</v>
      </c>
      <c r="AI17" s="18">
        <f t="shared" si="3"/>
        <v>1.5053888828285977</v>
      </c>
      <c r="AJ17" s="24">
        <f t="shared" si="8"/>
        <v>367.96027052250611</v>
      </c>
      <c r="AK17" s="20">
        <f t="shared" si="4"/>
        <v>70.087076773275882</v>
      </c>
      <c r="AM17" s="14">
        <v>42</v>
      </c>
      <c r="AN17" s="14">
        <v>802.2002</v>
      </c>
      <c r="AO17" s="14">
        <v>733.59628571428595</v>
      </c>
      <c r="AP17" s="14">
        <v>70.0012857142857</v>
      </c>
      <c r="AQ17" s="14">
        <v>20.5474761904762</v>
      </c>
      <c r="AR17" s="14">
        <v>456.68761904761902</v>
      </c>
      <c r="AS17" s="14">
        <v>1.98302380952381</v>
      </c>
      <c r="AT17" s="14">
        <v>74.387311431319702</v>
      </c>
      <c r="AU17" s="12"/>
      <c r="AV17" s="16">
        <v>59</v>
      </c>
      <c r="AW17" s="18">
        <f t="shared" si="9"/>
        <v>1.706373911170985</v>
      </c>
      <c r="AX17" s="19">
        <f t="shared" si="10"/>
        <v>413.75102309129488</v>
      </c>
      <c r="AY17" s="20">
        <f t="shared" si="5"/>
        <v>70.652135545656023</v>
      </c>
      <c r="BA17" s="15"/>
      <c r="BB17" s="15"/>
      <c r="BC17" s="15"/>
      <c r="BD17" s="15"/>
      <c r="BE17" s="15">
        <f>AVERAGE(BE7:BE16)</f>
        <v>40.372013438914017</v>
      </c>
      <c r="BF17" s="15"/>
      <c r="BG17" s="15"/>
      <c r="BH17" s="15"/>
      <c r="BJ17" s="25">
        <v>74</v>
      </c>
      <c r="BK17" s="18">
        <f t="shared" si="11"/>
        <v>2.403834251766682</v>
      </c>
      <c r="BL17" s="19">
        <f t="shared" si="12"/>
        <v>569.26863808136022</v>
      </c>
      <c r="BM17" s="20">
        <f t="shared" si="6"/>
        <v>72.339821392859932</v>
      </c>
      <c r="BX17" s="25">
        <v>98</v>
      </c>
      <c r="BY17" s="18">
        <f t="shared" si="13"/>
        <v>3.525319046488022</v>
      </c>
      <c r="BZ17" s="19">
        <f t="shared" si="14"/>
        <v>814.92029076471999</v>
      </c>
      <c r="CA17" s="20">
        <f t="shared" si="7"/>
        <v>74.109429065494297</v>
      </c>
    </row>
    <row r="18" spans="2:95" x14ac:dyDescent="0.25">
      <c r="B18" s="2"/>
      <c r="C18" s="10"/>
      <c r="D18" s="2"/>
      <c r="E18" s="2"/>
      <c r="F18" s="2"/>
      <c r="G18" s="2"/>
      <c r="H18" s="2"/>
      <c r="I18" s="2"/>
      <c r="J18" s="33"/>
      <c r="K18" s="15">
        <v>55</v>
      </c>
      <c r="L18" s="15">
        <v>802.21325818181799</v>
      </c>
      <c r="M18" s="15">
        <v>733.40812727272703</v>
      </c>
      <c r="N18" s="15">
        <v>70.3</v>
      </c>
      <c r="O18" s="15">
        <v>0.53134545454545501</v>
      </c>
      <c r="P18" s="15">
        <v>352.94545454545499</v>
      </c>
      <c r="Q18" s="15">
        <v>1.3599090909090901</v>
      </c>
      <c r="R18" s="15">
        <v>66.007374013336999</v>
      </c>
      <c r="S18" s="33"/>
      <c r="T18" s="17">
        <v>42.5</v>
      </c>
      <c r="U18" s="18">
        <f t="shared" si="0"/>
        <v>0.94673483375196454</v>
      </c>
      <c r="V18" s="19">
        <f t="shared" si="1"/>
        <v>271.17960547237931</v>
      </c>
      <c r="W18" s="20">
        <f t="shared" si="2"/>
        <v>59.808306271859557</v>
      </c>
      <c r="X18" s="31"/>
      <c r="AH18" s="17">
        <v>58.5</v>
      </c>
      <c r="AI18" s="18">
        <f t="shared" si="3"/>
        <v>1.5190912648835848</v>
      </c>
      <c r="AJ18" s="24">
        <f t="shared" si="8"/>
        <v>369.87352013237432</v>
      </c>
      <c r="AK18" s="20">
        <f t="shared" si="4"/>
        <v>70.35918456005885</v>
      </c>
      <c r="AM18" s="14">
        <v>10</v>
      </c>
      <c r="AN18" s="14">
        <v>802.19893999999999</v>
      </c>
      <c r="AO18" s="14">
        <v>733.53779999999995</v>
      </c>
      <c r="AP18" s="14">
        <v>72.099999999999994</v>
      </c>
      <c r="AQ18" s="14">
        <v>20.536799999999999</v>
      </c>
      <c r="AR18" s="14">
        <v>463.12400000000002</v>
      </c>
      <c r="AS18" s="14">
        <v>2.0371000000000001</v>
      </c>
      <c r="AT18" s="14">
        <v>75.353812951442094</v>
      </c>
      <c r="AU18" s="12"/>
      <c r="AV18" s="16">
        <v>59.5</v>
      </c>
      <c r="AW18" s="18">
        <f t="shared" si="9"/>
        <v>1.7215560006927006</v>
      </c>
      <c r="AX18" s="19">
        <f t="shared" si="10"/>
        <v>415.92949455355028</v>
      </c>
      <c r="AY18" s="20">
        <f t="shared" si="5"/>
        <v>70.907407608444558</v>
      </c>
      <c r="BJ18" s="25">
        <v>74.5</v>
      </c>
      <c r="BK18" s="18">
        <f t="shared" si="11"/>
        <v>2.4243208135331429</v>
      </c>
      <c r="BL18" s="19">
        <f t="shared" si="12"/>
        <v>571.62923010924624</v>
      </c>
      <c r="BM18" s="20">
        <f t="shared" si="6"/>
        <v>72.655054589719668</v>
      </c>
      <c r="BX18" s="25">
        <v>98.5</v>
      </c>
      <c r="BY18" s="18">
        <f t="shared" si="13"/>
        <v>3.5151177060120347</v>
      </c>
      <c r="BZ18" s="19">
        <f t="shared" si="14"/>
        <v>816.28664241278011</v>
      </c>
      <c r="CA18" s="20">
        <f t="shared" si="7"/>
        <v>73.771285954485549</v>
      </c>
    </row>
    <row r="19" spans="2:95" x14ac:dyDescent="0.25">
      <c r="B19" s="2"/>
      <c r="C19" s="2"/>
      <c r="D19" s="2"/>
      <c r="E19" s="2"/>
      <c r="F19" s="2"/>
      <c r="G19" s="2"/>
      <c r="H19" s="2"/>
      <c r="I19" s="2"/>
      <c r="J19" s="33"/>
      <c r="K19" s="15">
        <v>32</v>
      </c>
      <c r="L19" s="15">
        <v>802.21178750000001</v>
      </c>
      <c r="M19" s="15">
        <v>733.36012500000004</v>
      </c>
      <c r="N19" s="15">
        <v>75.099999999999994</v>
      </c>
      <c r="O19" s="15">
        <v>0.548875</v>
      </c>
      <c r="P19" s="15">
        <v>360.87875000000003</v>
      </c>
      <c r="Q19" s="15">
        <v>1.3601875000000001</v>
      </c>
      <c r="R19" s="15">
        <v>64.569532377601803</v>
      </c>
      <c r="S19" s="33"/>
      <c r="T19" s="17">
        <v>43</v>
      </c>
      <c r="U19" s="18">
        <f t="shared" si="0"/>
        <v>0.96893117373752347</v>
      </c>
      <c r="V19" s="19">
        <f t="shared" si="1"/>
        <v>273.50753802296691</v>
      </c>
      <c r="W19" s="20">
        <f t="shared" si="2"/>
        <v>60.689533632710166</v>
      </c>
      <c r="X19" s="31"/>
      <c r="AH19" s="17">
        <v>59</v>
      </c>
      <c r="AI19" s="18">
        <f t="shared" si="3"/>
        <v>1.5330057314243533</v>
      </c>
      <c r="AJ19" s="24">
        <f t="shared" si="8"/>
        <v>371.76791715815671</v>
      </c>
      <c r="AK19" s="20">
        <f t="shared" si="4"/>
        <v>70.641846360970476</v>
      </c>
      <c r="AM19" s="14">
        <v>25</v>
      </c>
      <c r="AN19" s="14">
        <v>802.19487200000003</v>
      </c>
      <c r="AO19" s="14">
        <v>733.53963999999996</v>
      </c>
      <c r="AP19" s="14">
        <v>72.102080000000001</v>
      </c>
      <c r="AQ19" s="14">
        <v>20.532</v>
      </c>
      <c r="AR19" s="14">
        <v>464.24079999999998</v>
      </c>
      <c r="AS19" s="14">
        <v>2.0405199999999999</v>
      </c>
      <c r="AT19" s="14">
        <v>75.298742151149597</v>
      </c>
      <c r="AU19" s="12"/>
      <c r="AV19" s="16">
        <v>60</v>
      </c>
      <c r="AW19" s="18">
        <f t="shared" si="9"/>
        <v>1.7361760834400428</v>
      </c>
      <c r="AX19" s="19">
        <f t="shared" si="10"/>
        <v>418.06674701120482</v>
      </c>
      <c r="AY19" s="20">
        <f t="shared" si="5"/>
        <v>71.144005968058025</v>
      </c>
      <c r="BJ19" s="25">
        <v>75</v>
      </c>
      <c r="BK19" s="18">
        <f t="shared" si="11"/>
        <v>2.4451668567186857</v>
      </c>
      <c r="BL19" s="19">
        <f t="shared" si="12"/>
        <v>573.9969121117183</v>
      </c>
      <c r="BM19" s="20">
        <f t="shared" si="6"/>
        <v>72.977522582460068</v>
      </c>
      <c r="BX19" s="25">
        <v>99</v>
      </c>
      <c r="BY19" s="18">
        <f t="shared" si="13"/>
        <v>3.4998932902720128</v>
      </c>
      <c r="BZ19" s="19">
        <f t="shared" si="14"/>
        <v>817.43520473468152</v>
      </c>
      <c r="CA19" s="20">
        <f t="shared" si="7"/>
        <v>73.348567601444074</v>
      </c>
      <c r="CQ19" s="13"/>
    </row>
    <row r="20" spans="2:95" ht="16.5" customHeight="1" x14ac:dyDescent="0.55000000000000004">
      <c r="B20" s="2"/>
      <c r="C20" s="2"/>
      <c r="D20" s="2"/>
      <c r="E20" s="2"/>
      <c r="F20" s="2"/>
      <c r="G20" s="2"/>
      <c r="H20" s="2"/>
      <c r="I20" s="2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17">
        <v>43.5</v>
      </c>
      <c r="U20" s="18">
        <f t="shared" si="0"/>
        <v>0.99014156439515943</v>
      </c>
      <c r="V20" s="19">
        <f t="shared" si="1"/>
        <v>275.80078090031338</v>
      </c>
      <c r="W20" s="20">
        <f t="shared" si="2"/>
        <v>61.502387024471638</v>
      </c>
      <c r="X20" s="31"/>
      <c r="AH20" s="17">
        <v>59.5</v>
      </c>
      <c r="AI20" s="18">
        <f t="shared" si="3"/>
        <v>1.5469692956753107</v>
      </c>
      <c r="AJ20" s="24">
        <f t="shared" si="8"/>
        <v>373.63251058805508</v>
      </c>
      <c r="AK20" s="20">
        <f t="shared" si="4"/>
        <v>70.929550456892684</v>
      </c>
      <c r="AM20" s="14">
        <v>31</v>
      </c>
      <c r="AN20" s="14">
        <v>802.18864516128997</v>
      </c>
      <c r="AO20" s="14">
        <v>733.56370967741896</v>
      </c>
      <c r="AP20" s="14">
        <v>75.3</v>
      </c>
      <c r="AQ20" s="14">
        <v>20.519354838709699</v>
      </c>
      <c r="AR20" s="14">
        <v>471.69935483871001</v>
      </c>
      <c r="AS20" s="14">
        <v>2.04306451612903</v>
      </c>
      <c r="AT20" s="14">
        <v>74.200523681938407</v>
      </c>
      <c r="AU20" s="12"/>
      <c r="AV20" s="16">
        <v>60.5</v>
      </c>
      <c r="AW20" s="18">
        <f t="shared" si="9"/>
        <v>1.7503342217992071</v>
      </c>
      <c r="AX20" s="19">
        <f t="shared" si="10"/>
        <v>420.168739501044</v>
      </c>
      <c r="AY20" s="20">
        <f t="shared" si="5"/>
        <v>71.365352911698892</v>
      </c>
      <c r="AZ20" s="41"/>
      <c r="BJ20" s="25">
        <v>75.5</v>
      </c>
      <c r="BK20" s="18">
        <f t="shared" si="11"/>
        <v>2.4662058564103404</v>
      </c>
      <c r="BL20" s="19">
        <f t="shared" si="12"/>
        <v>576.36757948400282</v>
      </c>
      <c r="BM20" s="20">
        <f t="shared" si="6"/>
        <v>73.302696771404129</v>
      </c>
    </row>
    <row r="21" spans="2:95" ht="11.25" customHeight="1" x14ac:dyDescent="0.25">
      <c r="B21" s="2"/>
      <c r="C21" s="2"/>
      <c r="D21" s="2"/>
      <c r="E21" s="2"/>
      <c r="F21" s="2"/>
      <c r="G21" s="2"/>
      <c r="H21" s="2"/>
      <c r="I21" s="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17">
        <v>44</v>
      </c>
      <c r="U21" s="18">
        <f t="shared" si="0"/>
        <v>1.010401653864065</v>
      </c>
      <c r="V21" s="19">
        <f t="shared" si="1"/>
        <v>278.05919873488733</v>
      </c>
      <c r="W21" s="20">
        <f t="shared" si="2"/>
        <v>62.251088973500337</v>
      </c>
      <c r="X21" s="31"/>
      <c r="AH21" s="17">
        <v>60</v>
      </c>
      <c r="AI21" s="18">
        <f t="shared" si="3"/>
        <v>1.5608293039200163</v>
      </c>
      <c r="AJ21" s="24">
        <f t="shared" si="8"/>
        <v>375.45799043199986</v>
      </c>
      <c r="AK21" s="20">
        <f t="shared" si="4"/>
        <v>71.217091049759574</v>
      </c>
      <c r="AM21" s="15"/>
      <c r="AN21" s="15"/>
      <c r="AO21" s="15"/>
      <c r="AP21" s="15"/>
      <c r="AQ21" s="15">
        <f>AVERAGE(AQ7:AQ20)</f>
        <v>20.546997675367425</v>
      </c>
      <c r="AR21" s="15"/>
      <c r="AS21" s="15"/>
      <c r="AT21" s="15"/>
      <c r="AV21" s="16">
        <v>61</v>
      </c>
      <c r="AW21" s="18">
        <f t="shared" si="9"/>
        <v>1.7641204430467923</v>
      </c>
      <c r="AX21" s="19">
        <f t="shared" si="10"/>
        <v>422.24083264278215</v>
      </c>
      <c r="AY21" s="20">
        <f t="shared" si="5"/>
        <v>71.574475634945017</v>
      </c>
      <c r="BJ21" s="25">
        <v>76</v>
      </c>
      <c r="BK21" s="18">
        <f t="shared" si="11"/>
        <v>2.4872825079615382</v>
      </c>
      <c r="BL21" s="19">
        <f t="shared" si="12"/>
        <v>578.737307730672</v>
      </c>
      <c r="BM21" s="20">
        <f t="shared" si="6"/>
        <v>73.626440969972478</v>
      </c>
      <c r="CQ21" s="13"/>
    </row>
    <row r="22" spans="2:95" x14ac:dyDescent="0.25">
      <c r="B22" s="2"/>
      <c r="C22" s="2"/>
      <c r="D22" s="2"/>
      <c r="E22" s="2"/>
      <c r="F22" s="2"/>
      <c r="G22" s="2"/>
      <c r="H22" s="2"/>
      <c r="I22" s="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17">
        <v>44.5</v>
      </c>
      <c r="U22" s="18">
        <f t="shared" si="0"/>
        <v>1.0297463043612787</v>
      </c>
      <c r="V22" s="19">
        <f t="shared" si="1"/>
        <v>280.2826809295027</v>
      </c>
      <c r="W22" s="20">
        <f t="shared" si="2"/>
        <v>62.939624950515743</v>
      </c>
      <c r="X22" s="31"/>
      <c r="AH22" s="17">
        <v>60.5</v>
      </c>
      <c r="AI22" s="18">
        <f t="shared" si="3"/>
        <v>1.5744434355004984</v>
      </c>
      <c r="AJ22" s="24">
        <f t="shared" si="8"/>
        <v>377.23668772172277</v>
      </c>
      <c r="AK22" s="20">
        <f t="shared" si="4"/>
        <v>71.499550442088946</v>
      </c>
      <c r="AM22" s="12"/>
      <c r="AN22" s="12"/>
      <c r="AO22" s="12"/>
      <c r="AP22" s="12"/>
      <c r="AQ22" s="12"/>
      <c r="AR22" s="12"/>
      <c r="AS22" s="12"/>
      <c r="AT22" s="12"/>
      <c r="AV22" s="16">
        <v>61.5</v>
      </c>
      <c r="AW22" s="18">
        <f t="shared" si="9"/>
        <v>1.7776147393484365</v>
      </c>
      <c r="AX22" s="19">
        <f t="shared" si="10"/>
        <v>424.28778863905154</v>
      </c>
      <c r="AY22" s="20">
        <f t="shared" si="5"/>
        <v>71.774021695868456</v>
      </c>
      <c r="BJ22" s="25">
        <v>76.5</v>
      </c>
      <c r="BK22" s="18">
        <f t="shared" si="11"/>
        <v>2.5082527269877914</v>
      </c>
      <c r="BL22" s="19">
        <f t="shared" si="12"/>
        <v>581.10235246562024</v>
      </c>
      <c r="BM22" s="20">
        <f t="shared" si="6"/>
        <v>73.945003031758944</v>
      </c>
    </row>
    <row r="23" spans="2:95" x14ac:dyDescent="0.25">
      <c r="F23"/>
      <c r="G23"/>
      <c r="H23"/>
      <c r="I23"/>
      <c r="T23" s="17">
        <v>45</v>
      </c>
      <c r="U23" s="18">
        <f t="shared" si="0"/>
        <v>1.0482095921816885</v>
      </c>
      <c r="V23" s="19">
        <f t="shared" si="1"/>
        <v>282.47114165931879</v>
      </c>
      <c r="W23" s="20">
        <f t="shared" si="2"/>
        <v>63.571757194643546</v>
      </c>
      <c r="X23" s="31"/>
      <c r="AH23" s="17">
        <v>61</v>
      </c>
      <c r="AI23" s="18">
        <f t="shared" si="3"/>
        <v>1.5876797028176526</v>
      </c>
      <c r="AJ23" s="24">
        <f t="shared" si="8"/>
        <v>378.96257451071324</v>
      </c>
      <c r="AK23" s="20">
        <f t="shared" si="4"/>
        <v>71.772279904045234</v>
      </c>
      <c r="AV23" s="16">
        <v>62</v>
      </c>
      <c r="AW23" s="18">
        <f t="shared" si="9"/>
        <v>1.7908870677600675</v>
      </c>
      <c r="AX23" s="19">
        <f t="shared" si="10"/>
        <v>426.31377127541327</v>
      </c>
      <c r="AY23" s="20">
        <f t="shared" si="5"/>
        <v>71.966272675347341</v>
      </c>
      <c r="BJ23" s="25">
        <v>77</v>
      </c>
      <c r="BK23" s="18">
        <f t="shared" si="11"/>
        <v>2.5289836493711277</v>
      </c>
      <c r="BL23" s="19">
        <f t="shared" si="12"/>
        <v>583.45914941207684</v>
      </c>
      <c r="BM23" s="20">
        <f t="shared" si="6"/>
        <v>74.25500617720094</v>
      </c>
    </row>
    <row r="24" spans="2:95" x14ac:dyDescent="0.25">
      <c r="F24"/>
      <c r="G24"/>
      <c r="H24"/>
      <c r="I24"/>
      <c r="T24" s="17">
        <v>45.5</v>
      </c>
      <c r="U24" s="18">
        <f t="shared" si="0"/>
        <v>1.0658248076980037</v>
      </c>
      <c r="V24" s="19">
        <f t="shared" si="1"/>
        <v>284.62451987184016</v>
      </c>
      <c r="W24" s="20">
        <f t="shared" si="2"/>
        <v>64.151037579017526</v>
      </c>
      <c r="X24" s="31"/>
      <c r="AH24" s="17">
        <v>61.5</v>
      </c>
      <c r="AI24" s="18">
        <f t="shared" si="3"/>
        <v>1.6004164513312986</v>
      </c>
      <c r="AJ24" s="24">
        <f t="shared" si="8"/>
        <v>380.63126387424745</v>
      </c>
      <c r="AK24" s="20">
        <f t="shared" si="4"/>
        <v>72.030880167078337</v>
      </c>
      <c r="AV24" s="16">
        <v>62.5</v>
      </c>
      <c r="AW24" s="18">
        <f t="shared" si="9"/>
        <v>1.803997350226993</v>
      </c>
      <c r="AX24" s="19">
        <f t="shared" si="10"/>
        <v>428.32234592036821</v>
      </c>
      <c r="AY24" s="20">
        <f t="shared" si="5"/>
        <v>72.153156397909171</v>
      </c>
      <c r="BJ24" s="25">
        <v>77.5</v>
      </c>
      <c r="BK24" s="18">
        <f t="shared" si="11"/>
        <v>2.5493536312582705</v>
      </c>
      <c r="BL24" s="19">
        <f t="shared" si="12"/>
        <v>585.80431440259144</v>
      </c>
      <c r="BM24" s="20">
        <f t="shared" si="6"/>
        <v>74.553440152415845</v>
      </c>
      <c r="CQ24" s="13"/>
    </row>
    <row r="25" spans="2:95" x14ac:dyDescent="0.25">
      <c r="F25"/>
      <c r="G25"/>
      <c r="H25"/>
      <c r="I25"/>
      <c r="T25" s="17">
        <v>46</v>
      </c>
      <c r="U25" s="18">
        <f t="shared" si="0"/>
        <v>1.0826244553607722</v>
      </c>
      <c r="V25" s="19">
        <f t="shared" si="1"/>
        <v>286.74277928691697</v>
      </c>
      <c r="W25" s="20">
        <f t="shared" si="2"/>
        <v>64.680819589244336</v>
      </c>
      <c r="X25" s="31"/>
      <c r="AH25" s="17">
        <v>62</v>
      </c>
      <c r="AI25" s="18">
        <f t="shared" si="3"/>
        <v>1.6125423595595549</v>
      </c>
      <c r="AJ25" s="24">
        <f t="shared" si="8"/>
        <v>382.24000990936656</v>
      </c>
      <c r="AK25" s="20">
        <f t="shared" si="4"/>
        <v>72.271182346803698</v>
      </c>
      <c r="AV25" s="16">
        <v>63</v>
      </c>
      <c r="AW25" s="18">
        <f t="shared" si="9"/>
        <v>1.8169954735844698</v>
      </c>
      <c r="AX25" s="19">
        <f t="shared" si="10"/>
        <v>430.31647952530602</v>
      </c>
      <c r="AY25" s="20">
        <f t="shared" si="5"/>
        <v>72.336258008537627</v>
      </c>
      <c r="BJ25" s="25">
        <v>78</v>
      </c>
      <c r="BK25" s="18">
        <f t="shared" si="11"/>
        <v>2.5692522490600709</v>
      </c>
      <c r="BL25" s="19">
        <f t="shared" si="12"/>
        <v>588.13464337906134</v>
      </c>
      <c r="BM25" s="20">
        <f t="shared" si="6"/>
        <v>74.837652338033266</v>
      </c>
      <c r="CQ25" s="13"/>
    </row>
    <row r="26" spans="2:95" x14ac:dyDescent="0.25">
      <c r="F26"/>
      <c r="G26"/>
      <c r="H26"/>
      <c r="I26"/>
      <c r="T26" s="17">
        <v>46.5</v>
      </c>
      <c r="U26" s="18">
        <f t="shared" si="0"/>
        <v>1.0986402536983846</v>
      </c>
      <c r="V26" s="19">
        <f t="shared" si="1"/>
        <v>288.82590839674458</v>
      </c>
      <c r="W26" s="20">
        <f t="shared" si="2"/>
        <v>65.164269480103641</v>
      </c>
      <c r="X26" s="31"/>
      <c r="AH26" s="17">
        <v>62.5</v>
      </c>
      <c r="AI26" s="18">
        <f t="shared" si="3"/>
        <v>1.6239564390795778</v>
      </c>
      <c r="AJ26" s="24">
        <f t="shared" si="8"/>
        <v>383.78770773486212</v>
      </c>
      <c r="AK26" s="20">
        <f t="shared" si="4"/>
        <v>72.48922998098729</v>
      </c>
      <c r="AV26" s="16">
        <v>63.5</v>
      </c>
      <c r="AW26" s="18">
        <f t="shared" si="9"/>
        <v>1.8299212895570207</v>
      </c>
      <c r="AX26" s="19">
        <f t="shared" si="10"/>
        <v>432.2985406245889</v>
      </c>
      <c r="AY26" s="20">
        <f t="shared" si="5"/>
        <v>72.516830147639524</v>
      </c>
      <c r="BJ26" s="25">
        <v>78.5</v>
      </c>
      <c r="BK26" s="18">
        <f t="shared" si="11"/>
        <v>2.5885802994518485</v>
      </c>
      <c r="BL26" s="19">
        <f t="shared" si="12"/>
        <v>590.44711239269691</v>
      </c>
      <c r="BM26" s="20">
        <f t="shared" si="6"/>
        <v>75.105338911125429</v>
      </c>
      <c r="CQ26" s="13"/>
    </row>
    <row r="27" spans="2:95" x14ac:dyDescent="0.25">
      <c r="F27"/>
      <c r="G27"/>
      <c r="H27"/>
      <c r="I27"/>
      <c r="T27" s="17">
        <v>47</v>
      </c>
      <c r="U27" s="21">
        <f t="shared" si="0"/>
        <v>1.1139031353170665</v>
      </c>
      <c r="V27" s="19">
        <f t="shared" si="1"/>
        <v>290.8739204658637</v>
      </c>
      <c r="W27" s="20">
        <f t="shared" si="2"/>
        <v>65.604376670475602</v>
      </c>
      <c r="X27" s="31"/>
      <c r="AH27" s="17">
        <v>63</v>
      </c>
      <c r="AI27" s="18">
        <f t="shared" si="3"/>
        <v>1.6345680345273905</v>
      </c>
      <c r="AJ27" s="24">
        <f t="shared" si="8"/>
        <v>385.27489349135612</v>
      </c>
      <c r="AK27" s="20">
        <f t="shared" si="4"/>
        <v>72.681262770335579</v>
      </c>
      <c r="AV27" s="16">
        <v>64</v>
      </c>
      <c r="AW27" s="18">
        <f t="shared" si="9"/>
        <v>1.8428046147594017</v>
      </c>
      <c r="AX27" s="19">
        <f t="shared" si="10"/>
        <v>434.27029933546783</v>
      </c>
      <c r="AY27" s="20">
        <f t="shared" si="5"/>
        <v>72.695802419024631</v>
      </c>
      <c r="BJ27" s="25">
        <v>79</v>
      </c>
      <c r="BK27" s="18">
        <f t="shared" si="11"/>
        <v>2.607249799374074</v>
      </c>
      <c r="BL27" s="19">
        <f t="shared" si="12"/>
        <v>592.73887760405796</v>
      </c>
      <c r="BM27" s="20">
        <f t="shared" si="6"/>
        <v>75.354536149703989</v>
      </c>
    </row>
    <row r="28" spans="2:95" x14ac:dyDescent="0.25">
      <c r="F28"/>
      <c r="G28"/>
      <c r="H28"/>
      <c r="I28"/>
      <c r="T28" s="17">
        <v>47.5</v>
      </c>
      <c r="U28" s="21">
        <f t="shared" si="0"/>
        <v>1.1284432469008685</v>
      </c>
      <c r="V28" s="19">
        <f t="shared" si="1"/>
        <v>292.88685353116057</v>
      </c>
      <c r="W28" s="20">
        <f t="shared" si="2"/>
        <v>66.003963431592524</v>
      </c>
      <c r="X28" s="31"/>
      <c r="AH28" s="17">
        <v>63.5</v>
      </c>
      <c r="AI28" s="18">
        <f t="shared" si="3"/>
        <v>1.6442968235974291</v>
      </c>
      <c r="AJ28" s="24">
        <f t="shared" si="8"/>
        <v>386.70374434119913</v>
      </c>
      <c r="AK28" s="20">
        <f t="shared" si="4"/>
        <v>72.843702529235941</v>
      </c>
      <c r="AV28" s="16">
        <v>64.5</v>
      </c>
      <c r="AW28" s="18">
        <f t="shared" si="9"/>
        <v>1.8556652306959194</v>
      </c>
      <c r="AX28" s="19">
        <f t="shared" si="10"/>
        <v>436.23292735814448</v>
      </c>
      <c r="AY28" s="20">
        <f t="shared" si="5"/>
        <v>72.873790302229196</v>
      </c>
      <c r="BJ28" s="25">
        <v>79.5</v>
      </c>
      <c r="BK28" s="18">
        <f t="shared" si="11"/>
        <v>2.6251839860321411</v>
      </c>
      <c r="BL28" s="19">
        <f t="shared" si="12"/>
        <v>595.00727528301741</v>
      </c>
      <c r="BM28" s="20">
        <f t="shared" si="6"/>
        <v>75.583611956601075</v>
      </c>
    </row>
    <row r="29" spans="2:95" x14ac:dyDescent="0.25">
      <c r="F29"/>
      <c r="G29"/>
      <c r="H29"/>
      <c r="I29"/>
      <c r="T29" s="17">
        <v>48</v>
      </c>
      <c r="U29" s="21">
        <f t="shared" si="0"/>
        <v>1.1422899492116976</v>
      </c>
      <c r="V29" s="19">
        <f t="shared" si="1"/>
        <v>294.86477040186656</v>
      </c>
      <c r="W29" s="20">
        <f t="shared" si="2"/>
        <v>66.36569391925805</v>
      </c>
      <c r="X29" s="31"/>
      <c r="AH29" s="17">
        <v>64</v>
      </c>
      <c r="AI29" s="18">
        <f t="shared" si="3"/>
        <v>1.6530728170430535</v>
      </c>
      <c r="AJ29" s="24">
        <f t="shared" si="8"/>
        <v>388.07807846853575</v>
      </c>
      <c r="AK29" s="20">
        <f t="shared" si="4"/>
        <v>72.973141787537273</v>
      </c>
      <c r="AV29" s="16">
        <v>65</v>
      </c>
      <c r="AW29" s="18">
        <f t="shared" si="9"/>
        <v>1.8685128837602605</v>
      </c>
      <c r="AX29" s="19">
        <f t="shared" si="10"/>
        <v>438.18699797573481</v>
      </c>
      <c r="AY29" s="20">
        <f t="shared" si="5"/>
        <v>73.051103621529052</v>
      </c>
      <c r="BJ29" s="25">
        <v>80</v>
      </c>
      <c r="BK29" s="18">
        <f t="shared" si="11"/>
        <v>2.6423173168957987</v>
      </c>
      <c r="BL29" s="19">
        <f t="shared" si="12"/>
        <v>597.24982180879761</v>
      </c>
      <c r="BM29" s="20">
        <f t="shared" si="6"/>
        <v>75.791257667825832</v>
      </c>
      <c r="CQ29" s="13"/>
    </row>
    <row r="30" spans="2:95" x14ac:dyDescent="0.25">
      <c r="F30"/>
      <c r="G30"/>
      <c r="H30"/>
      <c r="I30"/>
      <c r="T30" s="17">
        <v>48.5</v>
      </c>
      <c r="U30" s="21">
        <f t="shared" si="0"/>
        <v>1.155471817089289</v>
      </c>
      <c r="V30" s="19">
        <f t="shared" si="1"/>
        <v>296.8077586595586</v>
      </c>
      <c r="W30" s="20">
        <f t="shared" si="2"/>
        <v>66.692082596608856</v>
      </c>
      <c r="X30" s="31"/>
      <c r="AH30" s="17">
        <v>64.5</v>
      </c>
      <c r="AI30" s="18">
        <f t="shared" si="3"/>
        <v>1.6608363586764909</v>
      </c>
      <c r="AJ30" s="24">
        <f t="shared" si="8"/>
        <v>389.40335507926829</v>
      </c>
      <c r="AK30" s="20">
        <f t="shared" si="4"/>
        <v>73.066335430339308</v>
      </c>
      <c r="AV30" s="16">
        <v>65.5</v>
      </c>
      <c r="AW30" s="18">
        <f t="shared" si="9"/>
        <v>1.8813472852365152</v>
      </c>
      <c r="AX30" s="19">
        <f t="shared" si="10"/>
        <v>440.13248605427634</v>
      </c>
      <c r="AY30" s="20">
        <f t="shared" si="5"/>
        <v>73.227754647975615</v>
      </c>
      <c r="BJ30" s="25">
        <v>80.5</v>
      </c>
      <c r="BK30" s="18">
        <f t="shared" si="11"/>
        <v>2.6585954696994918</v>
      </c>
      <c r="BL30" s="19">
        <f t="shared" si="12"/>
        <v>599.46421366992672</v>
      </c>
      <c r="BM30" s="20">
        <f t="shared" si="6"/>
        <v>75.976480199702834</v>
      </c>
    </row>
    <row r="31" spans="2:95" x14ac:dyDescent="0.25">
      <c r="F31"/>
      <c r="G31"/>
      <c r="H31"/>
      <c r="I31"/>
      <c r="T31" s="17">
        <v>49</v>
      </c>
      <c r="U31" s="21">
        <f t="shared" si="0"/>
        <v>1.1680166394512028</v>
      </c>
      <c r="V31" s="19">
        <f t="shared" si="1"/>
        <v>298.71593065815887</v>
      </c>
      <c r="W31" s="20">
        <f t="shared" si="2"/>
        <v>66.985502090307747</v>
      </c>
      <c r="X31" s="31"/>
      <c r="AH31" s="17">
        <v>65</v>
      </c>
      <c r="AI31" s="18">
        <f t="shared" si="3"/>
        <v>1.6675381253684378</v>
      </c>
      <c r="AJ31" s="24">
        <f t="shared" si="8"/>
        <v>390.68667440106401</v>
      </c>
      <c r="AK31" s="20">
        <f t="shared" si="4"/>
        <v>73.120195717185638</v>
      </c>
      <c r="AV31" s="16">
        <v>66</v>
      </c>
      <c r="AW31" s="18">
        <f t="shared" si="9"/>
        <v>1.8941581112976991</v>
      </c>
      <c r="AX31" s="19">
        <f t="shared" si="10"/>
        <v>442.0687680427427</v>
      </c>
      <c r="AY31" s="20">
        <f t="shared" si="5"/>
        <v>73.403465877808429</v>
      </c>
      <c r="BJ31" s="25">
        <v>81</v>
      </c>
      <c r="BK31" s="18">
        <f t="shared" si="11"/>
        <v>2.6739753424419064</v>
      </c>
      <c r="BL31" s="19">
        <f t="shared" si="12"/>
        <v>601.64832746429329</v>
      </c>
      <c r="BM31" s="20">
        <f t="shared" si="6"/>
        <v>76.138594578994585</v>
      </c>
      <c r="CQ31" s="13"/>
    </row>
    <row r="32" spans="2:95" x14ac:dyDescent="0.25">
      <c r="F32"/>
      <c r="G32"/>
      <c r="H32"/>
      <c r="I32"/>
      <c r="T32" s="17">
        <v>49.5</v>
      </c>
      <c r="U32" s="21">
        <f t="shared" si="0"/>
        <v>1.1799514192928626</v>
      </c>
      <c r="V32" s="19">
        <f t="shared" si="1"/>
        <v>300.58942352393507</v>
      </c>
      <c r="W32" s="20">
        <f t="shared" si="2"/>
        <v>67.248190519677479</v>
      </c>
      <c r="X32" s="31"/>
      <c r="AH32" s="17">
        <v>65.5</v>
      </c>
      <c r="AI32" s="18">
        <f t="shared" si="3"/>
        <v>1.6731391270484579</v>
      </c>
      <c r="AJ32" s="24">
        <f t="shared" si="8"/>
        <v>391.93677768340604</v>
      </c>
      <c r="AK32" s="20">
        <f t="shared" si="4"/>
        <v>73.131790981479</v>
      </c>
      <c r="AV32" s="16">
        <v>66.5</v>
      </c>
      <c r="AW32" s="18">
        <f t="shared" si="9"/>
        <v>1.9069250030071743</v>
      </c>
      <c r="AX32" s="19">
        <f t="shared" si="10"/>
        <v>443.99462197303637</v>
      </c>
      <c r="AY32" s="20">
        <f t="shared" si="5"/>
        <v>73.577677500870493</v>
      </c>
      <c r="BJ32" s="25">
        <v>81.5</v>
      </c>
      <c r="BK32" s="18">
        <f t="shared" si="11"/>
        <v>2.6884250533877889</v>
      </c>
      <c r="BL32" s="19">
        <f t="shared" si="12"/>
        <v>603.80021989909164</v>
      </c>
      <c r="BM32" s="20">
        <f t="shared" si="6"/>
        <v>76.277216891239036</v>
      </c>
      <c r="CQ32" s="13"/>
    </row>
    <row r="33" spans="6:95" x14ac:dyDescent="0.25">
      <c r="F33"/>
      <c r="G33"/>
      <c r="H33"/>
      <c r="I33"/>
      <c r="T33" s="17">
        <v>50</v>
      </c>
      <c r="U33" s="21">
        <f t="shared" si="0"/>
        <v>1.1913023736874955</v>
      </c>
      <c r="V33" s="19">
        <f t="shared" si="1"/>
        <v>302.42839915549996</v>
      </c>
      <c r="W33" s="20">
        <f t="shared" si="2"/>
        <v>67.482258335198978</v>
      </c>
      <c r="X33" s="31"/>
      <c r="AH33" s="17">
        <v>66</v>
      </c>
      <c r="AI33" s="18">
        <f t="shared" si="3"/>
        <v>1.6776107067049821</v>
      </c>
      <c r="AJ33" s="24">
        <f t="shared" si="8"/>
        <v>393.16404719752063</v>
      </c>
      <c r="AK33" s="20">
        <f t="shared" si="4"/>
        <v>73.098348271336462</v>
      </c>
      <c r="AV33" s="16">
        <v>67</v>
      </c>
      <c r="AW33" s="18">
        <f t="shared" si="9"/>
        <v>1.9196175663176263</v>
      </c>
      <c r="AX33" s="19">
        <f t="shared" si="10"/>
        <v>445.9082274599632</v>
      </c>
      <c r="AY33" s="20">
        <f t="shared" si="5"/>
        <v>73.749554544657087</v>
      </c>
      <c r="BJ33" s="25">
        <v>82</v>
      </c>
      <c r="BK33" s="18">
        <f t="shared" si="11"/>
        <v>2.7019239410651039</v>
      </c>
      <c r="BL33" s="19">
        <f t="shared" si="12"/>
        <v>605.91812779085831</v>
      </c>
      <c r="BM33" s="20">
        <f t="shared" si="6"/>
        <v>76.392257673806299</v>
      </c>
    </row>
    <row r="34" spans="6:95" x14ac:dyDescent="0.25">
      <c r="F34"/>
      <c r="G34"/>
      <c r="H34"/>
      <c r="I34"/>
      <c r="T34" s="17">
        <v>50.5</v>
      </c>
      <c r="U34" s="21">
        <f t="shared" si="0"/>
        <v>1.2020949337861921</v>
      </c>
      <c r="V34" s="19">
        <f t="shared" si="1"/>
        <v>304.2330442238121</v>
      </c>
      <c r="W34" s="20">
        <f t="shared" si="2"/>
        <v>67.689694700005916</v>
      </c>
      <c r="X34" s="31"/>
      <c r="AH34" s="17">
        <v>66.5</v>
      </c>
      <c r="AI34" s="18">
        <f t="shared" si="3"/>
        <v>1.6809345403852518</v>
      </c>
      <c r="AJ34" s="24">
        <f t="shared" si="8"/>
        <v>394.38050623641357</v>
      </c>
      <c r="AK34" s="20">
        <f t="shared" si="4"/>
        <v>73.017260150686624</v>
      </c>
      <c r="AV34" s="16">
        <v>67.5</v>
      </c>
      <c r="AW34" s="18">
        <f t="shared" si="9"/>
        <v>1.932195372071746</v>
      </c>
      <c r="AX34" s="19">
        <f t="shared" si="10"/>
        <v>447.80716570128334</v>
      </c>
      <c r="AY34" s="20">
        <f t="shared" si="5"/>
        <v>73.917993654698208</v>
      </c>
      <c r="BJ34" s="25">
        <v>82.5</v>
      </c>
      <c r="BK34" s="18">
        <f t="shared" si="11"/>
        <v>2.7144625642676488</v>
      </c>
      <c r="BL34" s="19">
        <f t="shared" si="12"/>
        <v>608.0004680654647</v>
      </c>
      <c r="BM34" s="20">
        <f t="shared" si="6"/>
        <v>76.483915773026553</v>
      </c>
      <c r="CQ34" s="13"/>
    </row>
    <row r="35" spans="6:95" x14ac:dyDescent="0.25">
      <c r="F35"/>
      <c r="G35"/>
      <c r="H35"/>
      <c r="I35"/>
      <c r="T35" s="17">
        <v>51</v>
      </c>
      <c r="U35" s="21">
        <f t="shared" si="0"/>
        <v>1.2123537448178645</v>
      </c>
      <c r="V35" s="19">
        <f t="shared" si="1"/>
        <v>306.00357017217493</v>
      </c>
      <c r="W35" s="20">
        <f t="shared" si="2"/>
        <v>67.872373445415619</v>
      </c>
      <c r="X35" s="31"/>
      <c r="AH35" s="17">
        <v>67</v>
      </c>
      <c r="AI35" s="18">
        <f t="shared" si="3"/>
        <v>1.6831026371946365</v>
      </c>
      <c r="AJ35" s="24">
        <f t="shared" si="8"/>
        <v>395.59981911485556</v>
      </c>
      <c r="AK35" s="20">
        <f t="shared" si="4"/>
        <v>72.886095830071966</v>
      </c>
      <c r="AV35" s="16">
        <v>68</v>
      </c>
      <c r="AW35" s="18">
        <f t="shared" si="9"/>
        <v>1.9446079560015477</v>
      </c>
      <c r="AX35" s="19">
        <f t="shared" si="10"/>
        <v>449.68841947766759</v>
      </c>
      <c r="AY35" s="20">
        <f t="shared" si="5"/>
        <v>74.081629448514946</v>
      </c>
      <c r="BJ35" s="25">
        <v>83</v>
      </c>
      <c r="BK35" s="18">
        <f t="shared" si="11"/>
        <v>2.7260427020530074</v>
      </c>
      <c r="BL35" s="19">
        <f t="shared" si="12"/>
        <v>610.04583775810988</v>
      </c>
      <c r="BM35" s="20">
        <f t="shared" si="6"/>
        <v>76.552672677110351</v>
      </c>
      <c r="CQ35" s="13"/>
    </row>
    <row r="36" spans="6:95" x14ac:dyDescent="0.25">
      <c r="F36"/>
      <c r="G36"/>
      <c r="H36"/>
      <c r="I36"/>
      <c r="T36" s="17">
        <v>51.5</v>
      </c>
      <c r="U36" s="21">
        <f t="shared" si="0"/>
        <v>1.2221026660892775</v>
      </c>
      <c r="V36" s="19">
        <f t="shared" si="1"/>
        <v>307.74021321623763</v>
      </c>
      <c r="W36" s="20">
        <f t="shared" si="2"/>
        <v>68.032058629211789</v>
      </c>
      <c r="X36" s="31"/>
      <c r="AH36" s="17">
        <v>67.5</v>
      </c>
      <c r="AI36" s="18">
        <f t="shared" si="3"/>
        <v>1.6841173392980551</v>
      </c>
      <c r="AJ36" s="24">
        <f t="shared" si="8"/>
        <v>396.83729116936775</v>
      </c>
      <c r="AK36" s="20">
        <f t="shared" si="4"/>
        <v>72.702616736282408</v>
      </c>
      <c r="AV36" s="16">
        <v>68.5</v>
      </c>
      <c r="AW36" s="18">
        <f t="shared" si="9"/>
        <v>1.9567948187295059</v>
      </c>
      <c r="AX36" s="19">
        <f t="shared" si="10"/>
        <v>451.5483731527047</v>
      </c>
      <c r="AY36" s="20">
        <f t="shared" si="5"/>
        <v>74.238840359177956</v>
      </c>
      <c r="BJ36" s="25">
        <v>83.5</v>
      </c>
      <c r="BK36" s="18">
        <f t="shared" si="11"/>
        <v>2.7366773537441418</v>
      </c>
      <c r="BL36" s="19">
        <f t="shared" si="12"/>
        <v>612.05301401330962</v>
      </c>
      <c r="BM36" s="20">
        <f t="shared" si="6"/>
        <v>76.599287330666471</v>
      </c>
      <c r="CQ36" s="13"/>
    </row>
    <row r="37" spans="6:95" x14ac:dyDescent="0.25">
      <c r="F37"/>
      <c r="G37"/>
      <c r="H37"/>
      <c r="I37"/>
      <c r="T37" s="17">
        <v>52</v>
      </c>
      <c r="U37" s="21">
        <f t="shared" si="0"/>
        <v>1.2313647709850066</v>
      </c>
      <c r="V37" s="19">
        <f t="shared" si="1"/>
        <v>309.4432343439945</v>
      </c>
      <c r="W37" s="20">
        <f t="shared" si="2"/>
        <v>68.170409723230321</v>
      </c>
      <c r="X37" s="31"/>
      <c r="AH37" s="17">
        <v>68</v>
      </c>
      <c r="AI37" s="18">
        <f t="shared" si="3"/>
        <v>1.6839913219185547</v>
      </c>
      <c r="AJ37" s="24">
        <f t="shared" si="8"/>
        <v>398.10986875833078</v>
      </c>
      <c r="AK37" s="20">
        <f t="shared" si="4"/>
        <v>72.46479655411413</v>
      </c>
      <c r="AV37" s="16">
        <v>69</v>
      </c>
      <c r="AW37" s="18">
        <f t="shared" si="9"/>
        <v>1.9686854257666226</v>
      </c>
      <c r="AX37" s="19">
        <f t="shared" si="10"/>
        <v>453.3828126729486</v>
      </c>
      <c r="AY37" s="20">
        <f t="shared" si="5"/>
        <v>74.387753864368378</v>
      </c>
      <c r="BJ37" s="25">
        <v>84</v>
      </c>
      <c r="BK37" s="18">
        <f t="shared" si="11"/>
        <v>2.7463907389284827</v>
      </c>
      <c r="BL37" s="19">
        <f t="shared" si="12"/>
        <v>614.02095408492914</v>
      </c>
      <c r="BM37" s="20">
        <f t="shared" si="6"/>
        <v>76.624791430286223</v>
      </c>
    </row>
    <row r="38" spans="6:95" x14ac:dyDescent="0.25">
      <c r="F38"/>
      <c r="G38"/>
      <c r="H38"/>
      <c r="I38"/>
      <c r="T38" s="17">
        <v>52.5</v>
      </c>
      <c r="U38" s="21">
        <f t="shared" si="0"/>
        <v>1.2401623469674909</v>
      </c>
      <c r="V38" s="19">
        <f t="shared" si="1"/>
        <v>311.11291931578558</v>
      </c>
      <c r="W38" s="20">
        <f t="shared" si="2"/>
        <v>68.288986454855149</v>
      </c>
      <c r="X38" s="31"/>
      <c r="AH38" s="17">
        <v>68.5</v>
      </c>
      <c r="AI38" s="18">
        <f t="shared" si="3"/>
        <v>1.6827475933383909</v>
      </c>
      <c r="AJ38" s="24">
        <f t="shared" si="8"/>
        <v>399.43613926181752</v>
      </c>
      <c r="AK38" s="20">
        <f t="shared" si="4"/>
        <v>72.170845679887321</v>
      </c>
      <c r="AV38" s="16">
        <v>69.5</v>
      </c>
      <c r="AW38" s="18">
        <f t="shared" si="9"/>
        <v>1.9801992075148149</v>
      </c>
      <c r="AX38" s="19">
        <f t="shared" si="10"/>
        <v>455.18692556781298</v>
      </c>
      <c r="AY38" s="20">
        <f t="shared" si="5"/>
        <v>74.52625097874656</v>
      </c>
      <c r="BJ38" s="25">
        <v>84.5</v>
      </c>
      <c r="BK38" s="18">
        <f t="shared" si="11"/>
        <v>2.7552182974579296</v>
      </c>
      <c r="BL38" s="19">
        <f t="shared" si="12"/>
        <v>615.9487953361504</v>
      </c>
      <c r="BM38" s="20">
        <f t="shared" si="6"/>
        <v>76.630485195492355</v>
      </c>
    </row>
    <row r="39" spans="6:95" x14ac:dyDescent="0.25">
      <c r="F39"/>
      <c r="G39"/>
      <c r="H39"/>
      <c r="I39"/>
      <c r="T39" s="17">
        <v>53</v>
      </c>
      <c r="U39" s="21">
        <f t="shared" si="0"/>
        <v>1.2485168955769872</v>
      </c>
      <c r="V39" s="19">
        <f t="shared" si="1"/>
        <v>312.74957866429577</v>
      </c>
      <c r="W39" s="20">
        <f t="shared" si="2"/>
        <v>68.389253325215364</v>
      </c>
      <c r="X39" s="31"/>
      <c r="AH39" s="17">
        <v>69</v>
      </c>
      <c r="AI39" s="18">
        <f t="shared" si="3"/>
        <v>1.6804194948982314</v>
      </c>
      <c r="AJ39" s="24">
        <f t="shared" si="8"/>
        <v>400.83633108169488</v>
      </c>
      <c r="AK39" s="20">
        <f t="shared" si="4"/>
        <v>71.819239909739366</v>
      </c>
      <c r="AV39" s="16">
        <v>70</v>
      </c>
      <c r="AW39" s="18">
        <f t="shared" si="9"/>
        <v>1.9912455592650389</v>
      </c>
      <c r="AX39" s="19">
        <f t="shared" si="10"/>
        <v>456.95530094970582</v>
      </c>
      <c r="AY39" s="20">
        <f t="shared" si="5"/>
        <v>74.651969869031504</v>
      </c>
      <c r="BJ39" s="25">
        <v>85</v>
      </c>
      <c r="BK39" s="18">
        <f t="shared" si="11"/>
        <v>2.763206689449305</v>
      </c>
      <c r="BL39" s="19">
        <f t="shared" si="12"/>
        <v>617.83585523950842</v>
      </c>
      <c r="BM39" s="20">
        <f t="shared" si="6"/>
        <v>76.617933604154786</v>
      </c>
    </row>
    <row r="40" spans="6:95" x14ac:dyDescent="0.25">
      <c r="F40"/>
      <c r="G40"/>
      <c r="H40"/>
      <c r="I40"/>
      <c r="T40" s="17">
        <v>53.5</v>
      </c>
      <c r="U40" s="21">
        <f t="shared" si="0"/>
        <v>1.2564491324316087</v>
      </c>
      <c r="V40" s="19">
        <f t="shared" si="1"/>
        <v>314.35354769455557</v>
      </c>
      <c r="W40" s="20">
        <f t="shared" si="2"/>
        <v>68.472583825252471</v>
      </c>
      <c r="X40" s="31"/>
      <c r="AH40" s="17">
        <v>69.5</v>
      </c>
      <c r="AI40" s="18">
        <f t="shared" si="3"/>
        <v>1.6770507009976683</v>
      </c>
      <c r="AJ40" s="24">
        <f t="shared" si="8"/>
        <v>402.33231364161657</v>
      </c>
      <c r="AK40" s="20">
        <f t="shared" si="4"/>
        <v>71.40875304616614</v>
      </c>
      <c r="AV40" s="16">
        <v>70.5</v>
      </c>
      <c r="AW40" s="18">
        <f t="shared" si="9"/>
        <v>2.0017238411979719</v>
      </c>
      <c r="AX40" s="19">
        <f t="shared" si="10"/>
        <v>458.68192951390938</v>
      </c>
      <c r="AY40" s="20">
        <f t="shared" si="5"/>
        <v>74.762308434710178</v>
      </c>
      <c r="BJ40" s="25">
        <v>85.5</v>
      </c>
      <c r="BK40" s="18">
        <f t="shared" si="11"/>
        <v>2.7704137952845826</v>
      </c>
      <c r="BL40" s="19">
        <f t="shared" si="12"/>
        <v>619.68163137685497</v>
      </c>
      <c r="BM40" s="20">
        <f t="shared" si="6"/>
        <v>76.588963076789739</v>
      </c>
    </row>
    <row r="41" spans="6:95" x14ac:dyDescent="0.25">
      <c r="F41"/>
      <c r="G41"/>
      <c r="H41"/>
      <c r="I41"/>
      <c r="T41" s="17">
        <v>54</v>
      </c>
      <c r="U41" s="21">
        <f t="shared" si="0"/>
        <v>1.2639789872272615</v>
      </c>
      <c r="V41" s="19">
        <f t="shared" si="1"/>
        <v>315.92518648394093</v>
      </c>
      <c r="W41" s="20">
        <f t="shared" si="2"/>
        <v>68.540264369303301</v>
      </c>
      <c r="X41" s="31"/>
      <c r="AH41" s="17">
        <v>70</v>
      </c>
      <c r="AI41" s="18">
        <f t="shared" si="3"/>
        <v>1.6726952190949902</v>
      </c>
      <c r="AJ41" s="24">
        <f t="shared" si="8"/>
        <v>403.94759738700122</v>
      </c>
      <c r="AK41" s="20">
        <f t="shared" si="4"/>
        <v>70.938492941021508</v>
      </c>
      <c r="AV41" s="16">
        <v>71</v>
      </c>
      <c r="AW41" s="18">
        <f t="shared" si="9"/>
        <v>2.0115233783844673</v>
      </c>
      <c r="AX41" s="19">
        <f t="shared" si="10"/>
        <v>460.36020353866388</v>
      </c>
      <c r="AY41" s="20">
        <f t="shared" si="5"/>
        <v>74.854425679561388</v>
      </c>
      <c r="BJ41" s="25">
        <v>86</v>
      </c>
      <c r="BK41" s="18">
        <f t="shared" si="11"/>
        <v>2.7769087156090677</v>
      </c>
      <c r="BL41" s="19">
        <f t="shared" si="12"/>
        <v>621.48580143935851</v>
      </c>
      <c r="BM41" s="20">
        <f t="shared" si="6"/>
        <v>76.545658589674204</v>
      </c>
    </row>
    <row r="42" spans="6:95" x14ac:dyDescent="0.25">
      <c r="F42"/>
      <c r="G42"/>
      <c r="H42"/>
      <c r="I42"/>
      <c r="T42" s="17">
        <v>54.5</v>
      </c>
      <c r="U42" s="18">
        <f t="shared" si="0"/>
        <v>1.2711256037377616</v>
      </c>
      <c r="V42" s="19">
        <f t="shared" si="1"/>
        <v>317.46487988217314</v>
      </c>
      <c r="W42" s="20">
        <f t="shared" si="2"/>
        <v>68.593497964494318</v>
      </c>
      <c r="X42" s="31"/>
      <c r="AH42" s="17">
        <v>70.5</v>
      </c>
      <c r="AI42" s="18">
        <f t="shared" si="3"/>
        <v>1.6674173897071825</v>
      </c>
      <c r="AJ42" s="24">
        <f t="shared" si="8"/>
        <v>405.70733378504701</v>
      </c>
      <c r="AK42" s="20">
        <f t="shared" si="4"/>
        <v>70.407940304356941</v>
      </c>
      <c r="AV42" s="16">
        <v>71.5</v>
      </c>
      <c r="AW42" s="18">
        <f t="shared" si="9"/>
        <v>2.0205234607845881</v>
      </c>
      <c r="AX42" s="19">
        <f t="shared" si="10"/>
        <v>461.98291688513109</v>
      </c>
      <c r="AY42" s="20">
        <f t="shared" si="5"/>
        <v>74.925241681603453</v>
      </c>
      <c r="BJ42" s="25">
        <v>86.5</v>
      </c>
      <c r="BK42" s="18">
        <f t="shared" si="11"/>
        <v>2.7827717713348079</v>
      </c>
      <c r="BL42" s="19">
        <f t="shared" si="12"/>
        <v>623.24822322753698</v>
      </c>
      <c r="BM42" s="20">
        <f t="shared" si="6"/>
        <v>76.490361192787063</v>
      </c>
      <c r="BX42" s="26" t="s">
        <v>21</v>
      </c>
      <c r="BY42" s="27"/>
      <c r="BZ42" s="27"/>
      <c r="CA42" s="27"/>
      <c r="CB42" s="27"/>
    </row>
    <row r="43" spans="6:95" x14ac:dyDescent="0.25">
      <c r="F43"/>
      <c r="G43"/>
      <c r="H43"/>
      <c r="I43"/>
      <c r="T43" s="17">
        <v>55</v>
      </c>
      <c r="U43" s="18">
        <f t="shared" si="0"/>
        <v>1.2779073398146892</v>
      </c>
      <c r="V43" s="19">
        <f t="shared" si="1"/>
        <v>318.97303751131869</v>
      </c>
      <c r="W43" s="20">
        <f t="shared" si="2"/>
        <v>68.633407632943459</v>
      </c>
      <c r="X43" s="31"/>
      <c r="AH43" s="17">
        <v>71</v>
      </c>
      <c r="AI43" s="18">
        <f t="shared" si="3"/>
        <v>1.6612918864099839</v>
      </c>
      <c r="AJ43" s="24">
        <f t="shared" si="8"/>
        <v>407.63831532471704</v>
      </c>
      <c r="AK43" s="20">
        <f t="shared" si="4"/>
        <v>69.816989398645617</v>
      </c>
      <c r="AV43" s="16">
        <v>72</v>
      </c>
      <c r="AW43" s="18">
        <f t="shared" si="9"/>
        <v>2.0285933432484029</v>
      </c>
      <c r="AX43" s="19">
        <f t="shared" si="10"/>
        <v>463.54226499736887</v>
      </c>
      <c r="AY43" s="20">
        <f t="shared" si="5"/>
        <v>74.971435950200743</v>
      </c>
      <c r="BJ43" s="25">
        <v>87</v>
      </c>
      <c r="BK43" s="18">
        <f t="shared" si="11"/>
        <v>2.7880945036365006</v>
      </c>
      <c r="BL43" s="19">
        <f t="shared" si="12"/>
        <v>624.96893465123958</v>
      </c>
      <c r="BM43" s="20">
        <f t="shared" si="6"/>
        <v>76.425665904048998</v>
      </c>
      <c r="BX43" s="22" t="s">
        <v>20</v>
      </c>
      <c r="BY43" s="22" t="s">
        <v>0</v>
      </c>
      <c r="BZ43" s="22" t="s">
        <v>3</v>
      </c>
      <c r="CA43" s="22" t="s">
        <v>5</v>
      </c>
      <c r="CB43" s="22" t="s">
        <v>13</v>
      </c>
    </row>
    <row r="44" spans="6:95" x14ac:dyDescent="0.25">
      <c r="F44"/>
      <c r="G44"/>
      <c r="H44"/>
      <c r="I44"/>
      <c r="T44" s="17">
        <v>55.5</v>
      </c>
      <c r="U44" s="18">
        <f t="shared" si="0"/>
        <v>1.2843417673875059</v>
      </c>
      <c r="V44" s="19">
        <f t="shared" si="1"/>
        <v>320.45009376578975</v>
      </c>
      <c r="W44" s="20">
        <f t="shared" si="2"/>
        <v>68.661039602667643</v>
      </c>
      <c r="X44" s="31"/>
      <c r="AV44" s="16">
        <v>72.5</v>
      </c>
      <c r="AW44" s="18">
        <f t="shared" si="9"/>
        <v>2.0355922455155309</v>
      </c>
      <c r="AX44" s="19">
        <f t="shared" si="10"/>
        <v>465.02984490240397</v>
      </c>
      <c r="AY44" s="20">
        <f t="shared" si="5"/>
        <v>74.989443937937409</v>
      </c>
      <c r="BJ44" s="25">
        <v>87.5</v>
      </c>
      <c r="BK44" s="18">
        <f t="shared" si="11"/>
        <v>2.7929796739551307</v>
      </c>
      <c r="BL44" s="19">
        <f t="shared" si="12"/>
        <v>626.64815372962858</v>
      </c>
      <c r="BM44" s="20">
        <f t="shared" si="6"/>
        <v>76.354419948240619</v>
      </c>
      <c r="BX44" s="22">
        <v>1.24</v>
      </c>
      <c r="BY44" s="22">
        <v>52.5</v>
      </c>
      <c r="BZ44" s="22">
        <v>0.5</v>
      </c>
      <c r="CA44" s="22">
        <v>311.10000000000002</v>
      </c>
      <c r="CB44" s="23">
        <f>55000*1341.1*BX44/(CA44*62.4*69)</f>
        <v>68.282882415413553</v>
      </c>
    </row>
    <row r="45" spans="6:95" x14ac:dyDescent="0.25">
      <c r="F45"/>
      <c r="G45"/>
      <c r="H45"/>
      <c r="I45"/>
      <c r="T45" s="17">
        <v>56</v>
      </c>
      <c r="U45" s="18">
        <f t="shared" si="0"/>
        <v>1.2904456724634841</v>
      </c>
      <c r="V45" s="19">
        <f t="shared" si="1"/>
        <v>321.89650781234337</v>
      </c>
      <c r="W45" s="20">
        <f t="shared" si="2"/>
        <v>68.67736628198746</v>
      </c>
      <c r="X45" s="31"/>
      <c r="AV45" s="16">
        <v>73</v>
      </c>
      <c r="AW45" s="18">
        <f t="shared" si="9"/>
        <v>2.0413693522153693</v>
      </c>
      <c r="AX45" s="19">
        <f t="shared" si="10"/>
        <v>466.43665521016646</v>
      </c>
      <c r="AY45" s="20">
        <f t="shared" si="5"/>
        <v>74.9754514514009</v>
      </c>
      <c r="BJ45" s="25">
        <v>88</v>
      </c>
      <c r="BK45" s="18">
        <f t="shared" si="11"/>
        <v>2.797541263995015</v>
      </c>
      <c r="BL45" s="19">
        <f t="shared" si="12"/>
        <v>628.28627859123389</v>
      </c>
      <c r="BM45" s="20">
        <f t="shared" si="6"/>
        <v>76.279721304417521</v>
      </c>
      <c r="BX45" s="22">
        <v>1.665</v>
      </c>
      <c r="BY45" s="22">
        <v>64.75</v>
      </c>
      <c r="BZ45" s="22">
        <v>9.82</v>
      </c>
      <c r="CA45" s="22">
        <v>390</v>
      </c>
      <c r="CB45" s="23">
        <f t="shared" ref="CB45:CB48" si="15">55000*1341.1*BX45/(CA45*62.4*69)</f>
        <v>73.137448010462222</v>
      </c>
    </row>
    <row r="46" spans="6:95" x14ac:dyDescent="0.25">
      <c r="F46"/>
      <c r="G46"/>
      <c r="H46"/>
      <c r="I46"/>
      <c r="T46" s="17">
        <v>56.5</v>
      </c>
      <c r="U46" s="18">
        <f t="shared" si="0"/>
        <v>1.296235055127763</v>
      </c>
      <c r="V46" s="19">
        <f t="shared" si="1"/>
        <v>323.31276359008234</v>
      </c>
      <c r="W46" s="20">
        <f t="shared" si="2"/>
        <v>68.68328903129877</v>
      </c>
      <c r="X46" s="31"/>
      <c r="AV46" s="16">
        <v>73.5</v>
      </c>
      <c r="AW46" s="18">
        <f t="shared" si="9"/>
        <v>2.0457638128670936</v>
      </c>
      <c r="AX46" s="19">
        <f t="shared" si="10"/>
        <v>467.75309611351167</v>
      </c>
      <c r="AY46" s="20">
        <f t="shared" si="5"/>
        <v>74.925386677333506</v>
      </c>
      <c r="BJ46" s="25">
        <v>88.5</v>
      </c>
      <c r="BK46" s="18">
        <f t="shared" si="11"/>
        <v>2.8019044757256211</v>
      </c>
      <c r="BL46" s="19">
        <f t="shared" si="12"/>
        <v>629.88388747385852</v>
      </c>
      <c r="BM46" s="20">
        <f t="shared" si="6"/>
        <v>76.204917522712989</v>
      </c>
      <c r="BX46" s="22">
        <v>2.0299999999999998</v>
      </c>
      <c r="BY46" s="22">
        <v>72</v>
      </c>
      <c r="BZ46" s="22">
        <v>20.55</v>
      </c>
      <c r="CA46" s="22">
        <v>463.5</v>
      </c>
      <c r="CB46" s="23">
        <f t="shared" si="15"/>
        <v>75.03026338945152</v>
      </c>
    </row>
    <row r="47" spans="6:95" x14ac:dyDescent="0.25">
      <c r="F47"/>
      <c r="G47"/>
      <c r="H47"/>
      <c r="I47"/>
      <c r="T47" s="17">
        <v>57</v>
      </c>
      <c r="U47" s="18">
        <f t="shared" si="0"/>
        <v>1.301725129543275</v>
      </c>
      <c r="V47" s="19">
        <f t="shared" si="1"/>
        <v>324.69936981045498</v>
      </c>
      <c r="W47" s="20">
        <f t="shared" si="2"/>
        <v>68.679640745171085</v>
      </c>
      <c r="X47" s="31"/>
      <c r="AV47" s="16">
        <v>74</v>
      </c>
      <c r="AW47" s="18">
        <f t="shared" si="9"/>
        <v>2.04860474187943</v>
      </c>
      <c r="AX47" s="19">
        <f t="shared" si="10"/>
        <v>468.96896938823465</v>
      </c>
      <c r="AY47" s="20">
        <f t="shared" si="5"/>
        <v>74.834909508223859</v>
      </c>
      <c r="BJ47" s="25">
        <v>89</v>
      </c>
      <c r="BK47" s="18">
        <f t="shared" si="11"/>
        <v>2.8062057313833861</v>
      </c>
      <c r="BL47" s="19">
        <f t="shared" si="12"/>
        <v>631.44173872469491</v>
      </c>
      <c r="BM47" s="20">
        <f t="shared" si="6"/>
        <v>76.133604767274605</v>
      </c>
      <c r="BX47" s="22">
        <v>2.7549999999999999</v>
      </c>
      <c r="BY47" s="22">
        <v>84.25</v>
      </c>
      <c r="BZ47" s="22">
        <v>40.369999999999997</v>
      </c>
      <c r="CA47" s="22">
        <v>615</v>
      </c>
      <c r="CB47" s="23">
        <f t="shared" si="15"/>
        <v>76.74262654346164</v>
      </c>
    </row>
    <row r="48" spans="6:95" x14ac:dyDescent="0.25">
      <c r="F48"/>
      <c r="G48"/>
      <c r="H48"/>
      <c r="I48"/>
      <c r="T48" s="17">
        <v>57.5</v>
      </c>
      <c r="U48" s="18">
        <f t="shared" si="0"/>
        <v>1.3069303239508372</v>
      </c>
      <c r="V48" s="19">
        <f t="shared" si="1"/>
        <v>326.05685995725423</v>
      </c>
      <c r="W48" s="20">
        <f t="shared" si="2"/>
        <v>68.667188256959548</v>
      </c>
      <c r="X48" s="31"/>
      <c r="AV48" s="16">
        <v>74.5</v>
      </c>
      <c r="AW48" s="18">
        <f t="shared" si="9"/>
        <v>2.0497112185511668</v>
      </c>
      <c r="AX48" s="19">
        <f t="shared" si="10"/>
        <v>470.07347839302292</v>
      </c>
      <c r="AY48" s="20">
        <f t="shared" si="5"/>
        <v>74.69939781262218</v>
      </c>
      <c r="BJ48" s="25">
        <v>89.5</v>
      </c>
      <c r="BK48" s="18">
        <f t="shared" si="11"/>
        <v>2.8105926734651234</v>
      </c>
      <c r="BL48" s="19">
        <f t="shared" si="12"/>
        <v>632.96077080023406</v>
      </c>
      <c r="BM48" s="20">
        <f t="shared" si="6"/>
        <v>76.069627038466166</v>
      </c>
      <c r="BX48" s="22">
        <v>3.53</v>
      </c>
      <c r="BY48" s="22">
        <v>97.25</v>
      </c>
      <c r="BZ48" s="22">
        <v>67.680000000000007</v>
      </c>
      <c r="CA48" s="22">
        <v>812.4</v>
      </c>
      <c r="CB48" s="23">
        <f t="shared" si="15"/>
        <v>74.438045635002325</v>
      </c>
    </row>
    <row r="49" spans="6:65" x14ac:dyDescent="0.25">
      <c r="F49"/>
      <c r="G49"/>
      <c r="H49"/>
      <c r="I49"/>
      <c r="T49" s="17">
        <v>58</v>
      </c>
      <c r="U49" s="18">
        <f t="shared" si="0"/>
        <v>1.311864280669063</v>
      </c>
      <c r="V49" s="19">
        <f t="shared" si="1"/>
        <v>327.38579228661951</v>
      </c>
      <c r="W49" s="20">
        <f t="shared" si="2"/>
        <v>68.646634577349047</v>
      </c>
      <c r="X49" s="31"/>
      <c r="AV49" s="16">
        <v>75</v>
      </c>
      <c r="AW49" s="18">
        <f t="shared" si="9"/>
        <v>2.0488922870703021</v>
      </c>
      <c r="AX49" s="19">
        <f t="shared" si="10"/>
        <v>471.05522806953286</v>
      </c>
      <c r="AY49" s="20">
        <f t="shared" si="5"/>
        <v>74.513930248519529</v>
      </c>
      <c r="BJ49" s="25">
        <v>90</v>
      </c>
      <c r="BK49" s="18">
        <f t="shared" si="11"/>
        <v>2.815224164735298</v>
      </c>
      <c r="BL49" s="19">
        <f t="shared" si="12"/>
        <v>634.44210226630184</v>
      </c>
      <c r="BM49" s="20">
        <f t="shared" si="6"/>
        <v>76.017075524590055</v>
      </c>
    </row>
    <row r="50" spans="6:65" x14ac:dyDescent="0.25">
      <c r="F50"/>
      <c r="G50"/>
      <c r="H50"/>
      <c r="I50"/>
      <c r="T50" s="17">
        <v>58.5</v>
      </c>
      <c r="U50" s="18">
        <f t="shared" si="0"/>
        <v>1.3165398560944368</v>
      </c>
      <c r="V50" s="19">
        <f t="shared" si="1"/>
        <v>328.6867498270343</v>
      </c>
      <c r="W50" s="20">
        <f t="shared" si="2"/>
        <v>68.61862097762247</v>
      </c>
      <c r="X50" s="31"/>
      <c r="AV50" s="16">
        <v>75.5</v>
      </c>
      <c r="AW50" s="18">
        <f t="shared" si="9"/>
        <v>2.0459469565148396</v>
      </c>
      <c r="AX50" s="19">
        <f t="shared" si="10"/>
        <v>471.90222494232421</v>
      </c>
      <c r="AY50" s="20">
        <f t="shared" si="5"/>
        <v>74.273265161667524</v>
      </c>
      <c r="BJ50" s="25">
        <v>90.5</v>
      </c>
      <c r="BK50" s="18">
        <f t="shared" si="11"/>
        <v>2.8202702882235258</v>
      </c>
      <c r="BL50" s="19">
        <f t="shared" si="12"/>
        <v>635.88703179805543</v>
      </c>
      <c r="BM50" s="20">
        <f t="shared" si="6"/>
        <v>75.980288028561205</v>
      </c>
    </row>
    <row r="51" spans="6:65" x14ac:dyDescent="0.25">
      <c r="F51"/>
      <c r="G51"/>
      <c r="H51"/>
      <c r="I51"/>
      <c r="T51" s="17">
        <v>59</v>
      </c>
      <c r="U51" s="18">
        <f t="shared" si="0"/>
        <v>1.3209691207012462</v>
      </c>
      <c r="V51" s="19">
        <f t="shared" si="1"/>
        <v>329.96034037932856</v>
      </c>
      <c r="W51" s="20">
        <f t="shared" si="2"/>
        <v>68.583728927799839</v>
      </c>
      <c r="X51" s="31"/>
      <c r="AV51" s="16">
        <v>76</v>
      </c>
      <c r="AW51" s="18">
        <f t="shared" si="9"/>
        <v>2.0406642008529019</v>
      </c>
      <c r="AX51" s="19">
        <f t="shared" si="10"/>
        <v>472.60187711887829</v>
      </c>
      <c r="AY51" s="20">
        <f t="shared" si="5"/>
        <v>73.971815041425273</v>
      </c>
      <c r="BJ51" s="25">
        <v>91</v>
      </c>
      <c r="BK51" s="18">
        <f t="shared" si="11"/>
        <v>2.8259123472220722</v>
      </c>
      <c r="BL51" s="19">
        <f t="shared" si="12"/>
        <v>637.29703817999052</v>
      </c>
      <c r="BM51" s="20">
        <f t="shared" si="6"/>
        <v>75.963848412182983</v>
      </c>
    </row>
    <row r="52" spans="6:65" x14ac:dyDescent="0.25">
      <c r="F52"/>
      <c r="G52"/>
      <c r="H52"/>
      <c r="I52"/>
      <c r="T52" s="17">
        <v>59.5</v>
      </c>
      <c r="U52" s="18">
        <f t="shared" si="0"/>
        <v>1.325163359041639</v>
      </c>
      <c r="V52" s="19">
        <f t="shared" si="1"/>
        <v>331.20719651667696</v>
      </c>
      <c r="W52" s="20">
        <f t="shared" si="2"/>
        <v>68.542481899278357</v>
      </c>
      <c r="X52" s="31"/>
      <c r="BJ52" s="25">
        <v>91.5</v>
      </c>
      <c r="BK52" s="18">
        <f t="shared" si="11"/>
        <v>2.8323428652885809</v>
      </c>
      <c r="BL52" s="19">
        <f t="shared" si="12"/>
        <v>638.67378030593045</v>
      </c>
      <c r="BM52" s="20">
        <f t="shared" si="6"/>
        <v>75.972585996863927</v>
      </c>
    </row>
    <row r="53" spans="6:65" x14ac:dyDescent="0.25">
      <c r="T53" s="17">
        <v>60</v>
      </c>
      <c r="U53" s="18">
        <f t="shared" si="0"/>
        <v>1.3291330697455948</v>
      </c>
      <c r="V53" s="19">
        <f t="shared" si="1"/>
        <v>332.42797558460001</v>
      </c>
      <c r="W53" s="20">
        <f t="shared" si="2"/>
        <v>68.49534704107711</v>
      </c>
      <c r="X53" s="31"/>
      <c r="BJ53" s="25">
        <v>92</v>
      </c>
      <c r="BK53" s="18">
        <f t="shared" si="11"/>
        <v>2.8397655862465285</v>
      </c>
      <c r="BL53" s="19">
        <f t="shared" si="12"/>
        <v>640.0190971790189</v>
      </c>
      <c r="BM53" s="20">
        <f t="shared" si="6"/>
        <v>76.011574855542037</v>
      </c>
    </row>
    <row r="54" spans="6:65" x14ac:dyDescent="0.25">
      <c r="T54" s="17">
        <v>60.5</v>
      </c>
      <c r="U54" s="18">
        <f t="shared" si="0"/>
        <v>1.3328879655209214</v>
      </c>
      <c r="V54" s="19">
        <f t="shared" si="1"/>
        <v>333.62335970096308</v>
      </c>
      <c r="W54" s="20">
        <f t="shared" si="2"/>
        <v>68.442736738356857</v>
      </c>
      <c r="X54" s="31"/>
      <c r="BJ54" s="25">
        <v>92.5</v>
      </c>
      <c r="BK54" s="18">
        <f t="shared" si="11"/>
        <v>2.8483954741829507</v>
      </c>
      <c r="BL54" s="19">
        <f t="shared" si="12"/>
        <v>641.33500791174538</v>
      </c>
      <c r="BM54" s="20">
        <f t="shared" si="6"/>
        <v>76.086132927036303</v>
      </c>
    </row>
    <row r="55" spans="6:65" x14ac:dyDescent="0.25">
      <c r="T55" s="17">
        <v>61</v>
      </c>
      <c r="U55" s="18">
        <f t="shared" si="0"/>
        <v>1.3364369731532797</v>
      </c>
      <c r="V55" s="19">
        <f t="shared" si="1"/>
        <v>334.79405575597735</v>
      </c>
      <c r="W55" s="20">
        <f t="shared" si="2"/>
        <v>68.385010061472371</v>
      </c>
      <c r="X55" s="31"/>
      <c r="BJ55" s="25">
        <v>93</v>
      </c>
      <c r="BK55" s="18">
        <f t="shared" si="11"/>
        <v>2.8584587134491244</v>
      </c>
      <c r="BL55" s="19">
        <f t="shared" si="12"/>
        <v>642.62371172593066</v>
      </c>
      <c r="BM55" s="20">
        <f t="shared" si="6"/>
        <v>76.201820880482202</v>
      </c>
    </row>
    <row r="56" spans="6:65" x14ac:dyDescent="0.25">
      <c r="T56" s="17">
        <v>61.5</v>
      </c>
      <c r="U56" s="18">
        <f t="shared" si="0"/>
        <v>1.3397882335061411</v>
      </c>
      <c r="V56" s="19">
        <f t="shared" si="1"/>
        <v>335.94079541219901</v>
      </c>
      <c r="W56" s="20">
        <f t="shared" si="2"/>
        <v>68.322474113444599</v>
      </c>
      <c r="X56" s="31"/>
    </row>
    <row r="57" spans="6:65" x14ac:dyDescent="0.25">
      <c r="T57" s="17">
        <v>62</v>
      </c>
      <c r="U57" s="18">
        <f t="shared" si="0"/>
        <v>1.3429491015208477</v>
      </c>
      <c r="V57" s="19">
        <f t="shared" si="1"/>
        <v>337.06433510452985</v>
      </c>
      <c r="W57" s="20">
        <f t="shared" si="2"/>
        <v>68.255385283426023</v>
      </c>
      <c r="X57" s="31"/>
    </row>
    <row r="58" spans="6:65" x14ac:dyDescent="0.25">
      <c r="T58" s="17">
        <v>62.5</v>
      </c>
      <c r="U58" s="18">
        <f t="shared" si="0"/>
        <v>1.3459261462165522</v>
      </c>
      <c r="V58" s="19">
        <f t="shared" si="1"/>
        <v>338.16545604021684</v>
      </c>
      <c r="W58" s="20">
        <f t="shared" si="2"/>
        <v>68.183950413419495</v>
      </c>
      <c r="X58" s="31"/>
    </row>
    <row r="59" spans="6:65" x14ac:dyDescent="0.25">
      <c r="T59" s="17">
        <v>63</v>
      </c>
      <c r="U59" s="18">
        <f t="shared" si="0"/>
        <v>1.3487251506902354</v>
      </c>
      <c r="V59" s="19">
        <f t="shared" si="1"/>
        <v>339.24496419885247</v>
      </c>
      <c r="W59" s="20">
        <f t="shared" si="2"/>
        <v>68.108327885273766</v>
      </c>
      <c r="X59" s="31"/>
    </row>
    <row r="60" spans="6:65" x14ac:dyDescent="0.25">
      <c r="T60" s="17">
        <v>63.5</v>
      </c>
      <c r="U60" s="18">
        <f t="shared" si="0"/>
        <v>1.3513511121167596</v>
      </c>
      <c r="V60" s="19">
        <f t="shared" si="1"/>
        <v>340.30369033237469</v>
      </c>
      <c r="W60" s="20">
        <f t="shared" si="2"/>
        <v>68.028628634736506</v>
      </c>
      <c r="X60" s="31"/>
    </row>
    <row r="61" spans="6:65" x14ac:dyDescent="0.25">
      <c r="T61" s="17">
        <v>64</v>
      </c>
      <c r="U61" s="18">
        <f t="shared" si="0"/>
        <v>1.3538082417487836</v>
      </c>
      <c r="V61" s="19">
        <f t="shared" si="1"/>
        <v>341.34248996506653</v>
      </c>
      <c r="W61" s="20">
        <f t="shared" si="2"/>
        <v>67.944917099137825</v>
      </c>
      <c r="X61" s="31"/>
    </row>
    <row r="62" spans="6:65" x14ac:dyDescent="0.25">
      <c r="T62" s="17">
        <v>64.5</v>
      </c>
      <c r="U62" s="18">
        <f t="shared" si="0"/>
        <v>1.3560999649168117</v>
      </c>
      <c r="V62" s="19">
        <f t="shared" si="1"/>
        <v>342.36224339355664</v>
      </c>
      <c r="W62" s="20">
        <f t="shared" si="2"/>
        <v>67.857212105123509</v>
      </c>
      <c r="X62" s="31"/>
    </row>
    <row r="63" spans="6:65" x14ac:dyDescent="0.25">
      <c r="T63" s="17">
        <v>65</v>
      </c>
      <c r="U63" s="18">
        <f t="shared" si="0"/>
        <v>1.3582289210291911</v>
      </c>
      <c r="V63" s="19">
        <f t="shared" si="1"/>
        <v>343.36385568681879</v>
      </c>
      <c r="W63" s="20">
        <f t="shared" si="2"/>
        <v>67.76548770268171</v>
      </c>
      <c r="X63" s="31"/>
    </row>
    <row r="64" spans="6:65" x14ac:dyDescent="0.25">
      <c r="T64" s="17">
        <v>65.5</v>
      </c>
      <c r="U64" s="18">
        <f t="shared" si="0"/>
        <v>1.3601969635720899</v>
      </c>
      <c r="V64" s="19">
        <f t="shared" si="1"/>
        <v>344.34825668617225</v>
      </c>
      <c r="W64" s="20">
        <f t="shared" si="2"/>
        <v>67.669673951586375</v>
      </c>
      <c r="X64" s="31"/>
    </row>
    <row r="65" spans="6:24" x14ac:dyDescent="0.25">
      <c r="T65" s="17">
        <v>66</v>
      </c>
      <c r="U65" s="18">
        <f t="shared" si="0"/>
        <v>1.3620051601095469</v>
      </c>
      <c r="V65" s="19">
        <f t="shared" si="1"/>
        <v>345.31640100528182</v>
      </c>
      <c r="W65" s="20">
        <f t="shared" si="2"/>
        <v>67.569657666271723</v>
      </c>
      <c r="X65" s="31"/>
    </row>
    <row r="66" spans="6:24" x14ac:dyDescent="0.25">
      <c r="T66" s="17">
        <v>66.5</v>
      </c>
      <c r="U66" s="18">
        <f t="shared" si="0"/>
        <v>1.363653792283408</v>
      </c>
      <c r="V66" s="19">
        <f t="shared" si="1"/>
        <v>346.26926803015743</v>
      </c>
      <c r="W66" s="20">
        <f t="shared" si="2"/>
        <v>67.465283125043513</v>
      </c>
      <c r="X66" s="31"/>
    </row>
    <row r="67" spans="6:24" x14ac:dyDescent="0.25">
      <c r="F67"/>
      <c r="G67"/>
      <c r="H67"/>
      <c r="I67"/>
      <c r="T67" s="17">
        <v>67</v>
      </c>
      <c r="U67" s="18">
        <f t="shared" si="0"/>
        <v>1.3651423558133544</v>
      </c>
      <c r="V67" s="19">
        <f t="shared" si="1"/>
        <v>347.20786191915425</v>
      </c>
      <c r="W67" s="20">
        <f t="shared" si="2"/>
        <v>67.35635274947262</v>
      </c>
      <c r="X67" s="31"/>
    </row>
    <row r="68" spans="6:24" x14ac:dyDescent="0.25">
      <c r="F68"/>
      <c r="G68"/>
      <c r="H68"/>
      <c r="I68"/>
      <c r="T68" s="17">
        <v>67.5</v>
      </c>
      <c r="U68" s="18">
        <f t="shared" si="0"/>
        <v>1.366469560496931</v>
      </c>
      <c r="V68" s="19">
        <f t="shared" si="1"/>
        <v>348.13321160297312</v>
      </c>
      <c r="W68" s="20">
        <f t="shared" si="2"/>
        <v>67.24262775973537</v>
      </c>
      <c r="X68" s="31"/>
    </row>
    <row r="69" spans="6:24" x14ac:dyDescent="0.25">
      <c r="F69"/>
      <c r="G69"/>
      <c r="H69"/>
      <c r="I69"/>
      <c r="T69" s="17">
        <v>68</v>
      </c>
      <c r="U69" s="18">
        <f t="shared" si="0"/>
        <v>1.3676333302094719</v>
      </c>
      <c r="V69" s="19">
        <f t="shared" si="1"/>
        <v>349.04637078466021</v>
      </c>
      <c r="W69" s="20">
        <f t="shared" si="2"/>
        <v>67.123828811610267</v>
      </c>
      <c r="X69" s="31"/>
    </row>
    <row r="70" spans="6:24" x14ac:dyDescent="0.25">
      <c r="F70"/>
      <c r="G70"/>
      <c r="H70"/>
      <c r="I70"/>
      <c r="T70" s="17">
        <v>68.5</v>
      </c>
      <c r="U70" s="18">
        <f t="shared" si="0"/>
        <v>1.3686308029042067</v>
      </c>
      <c r="V70" s="19">
        <f t="shared" si="1"/>
        <v>349.94841793960694</v>
      </c>
      <c r="W70" s="20">
        <f t="shared" si="2"/>
        <v>66.999636620813121</v>
      </c>
      <c r="X70" s="31"/>
    </row>
    <row r="71" spans="6:24" x14ac:dyDescent="0.25">
      <c r="F71"/>
      <c r="G71"/>
      <c r="H71"/>
      <c r="I71"/>
      <c r="T71" s="17">
        <v>69</v>
      </c>
      <c r="U71" s="18">
        <f t="shared" si="0"/>
        <v>1.3694583306121757</v>
      </c>
      <c r="V71" s="19">
        <f t="shared" si="1"/>
        <v>350.84045631555028</v>
      </c>
      <c r="W71" s="20">
        <f t="shared" si="2"/>
        <v>66.869692580282447</v>
      </c>
      <c r="X71" s="31"/>
    </row>
    <row r="72" spans="6:24" x14ac:dyDescent="0.25">
      <c r="F72"/>
      <c r="G72"/>
      <c r="H72"/>
      <c r="I72"/>
      <c r="T72" s="17">
        <v>69.5</v>
      </c>
      <c r="U72" s="18">
        <f t="shared" si="0"/>
        <v>1.3701114794422296</v>
      </c>
      <c r="V72" s="19">
        <f t="shared" si="1"/>
        <v>351.72361393257199</v>
      </c>
      <c r="W72" s="20">
        <f t="shared" si="2"/>
        <v>66.733599376025879</v>
      </c>
      <c r="X72" s="31"/>
    </row>
    <row r="73" spans="6:24" x14ac:dyDescent="0.25">
      <c r="F73"/>
      <c r="G73"/>
      <c r="H73"/>
      <c r="I73"/>
      <c r="T73" s="17">
        <v>70</v>
      </c>
      <c r="U73" s="18">
        <f t="shared" si="0"/>
        <v>1.3705850295810933</v>
      </c>
      <c r="V73" s="19">
        <f t="shared" si="1"/>
        <v>352.59904358309984</v>
      </c>
      <c r="W73" s="20">
        <f t="shared" si="2"/>
        <v>66.590921607091829</v>
      </c>
      <c r="X73" s="31"/>
    </row>
    <row r="74" spans="6:24" x14ac:dyDescent="0.25">
      <c r="F74"/>
      <c r="G74"/>
      <c r="H74"/>
      <c r="I74"/>
      <c r="T74" s="17">
        <v>70.5</v>
      </c>
      <c r="U74" s="18">
        <f t="shared" ref="U74:U85" si="16" xml:space="preserve"> -0.00000052394810889*T74^4 + 0.00013817387511*T74^3 - 0.013983517238*T74^2 + 0.64615688335*T74 - 10.154807407</f>
        <v>1.3708729752932953</v>
      </c>
      <c r="V74" s="19">
        <f t="shared" ref="V74:V85" si="17" xml:space="preserve"> 0.00001651489691*T74^4 - 0.003037569874*T74^3 + 0.13924677222*T74^2 + 4.2432027255*T74 + 18.629460893</f>
        <v>353.46792283190717</v>
      </c>
      <c r="W74" s="20">
        <f t="shared" ref="W74:W85" si="18">55000*1341.1*U74/(V74*62.4*69)</f>
        <v>66.441186415195133</v>
      </c>
      <c r="X74" s="31"/>
    </row>
    <row r="75" spans="6:24" x14ac:dyDescent="0.25">
      <c r="F75"/>
      <c r="G75"/>
      <c r="H75"/>
      <c r="I75"/>
      <c r="T75" s="17">
        <v>71</v>
      </c>
      <c r="U75" s="18">
        <f t="shared" si="16"/>
        <v>1.3709685249212527</v>
      </c>
      <c r="V75" s="19">
        <f t="shared" si="17"/>
        <v>354.33145401611176</v>
      </c>
      <c r="W75" s="20">
        <f t="shared" si="18"/>
        <v>66.283884129516252</v>
      </c>
      <c r="X75" s="31"/>
    </row>
    <row r="76" spans="6:24" x14ac:dyDescent="0.25">
      <c r="F76"/>
      <c r="G76"/>
      <c r="H76"/>
      <c r="I76"/>
      <c r="T76" s="17">
        <v>71.5</v>
      </c>
      <c r="U76" s="18">
        <f t="shared" si="16"/>
        <v>1.3708641008851643</v>
      </c>
      <c r="V76" s="19">
        <f t="shared" si="17"/>
        <v>355.19086424517741</v>
      </c>
      <c r="W76" s="20">
        <f t="shared" si="18"/>
        <v>66.118468932128522</v>
      </c>
      <c r="X76" s="31"/>
    </row>
    <row r="77" spans="6:24" x14ac:dyDescent="0.25">
      <c r="F77"/>
      <c r="G77"/>
      <c r="H77"/>
      <c r="I77"/>
      <c r="T77" s="17">
        <v>72</v>
      </c>
      <c r="U77" s="18">
        <f t="shared" si="16"/>
        <v>1.3705513396830824</v>
      </c>
      <c r="V77" s="19">
        <f t="shared" si="17"/>
        <v>356.04740540091302</v>
      </c>
      <c r="W77" s="20">
        <f t="shared" si="18"/>
        <v>65.944359549503872</v>
      </c>
      <c r="X77" s="31"/>
    </row>
    <row r="78" spans="6:24" x14ac:dyDescent="0.25">
      <c r="F78"/>
      <c r="G78"/>
      <c r="H78"/>
      <c r="I78"/>
      <c r="T78" s="17">
        <v>72.5</v>
      </c>
      <c r="U78" s="18">
        <f t="shared" si="16"/>
        <v>1.3700210918909193</v>
      </c>
      <c r="V78" s="19">
        <f t="shared" si="17"/>
        <v>356.9023541374732</v>
      </c>
      <c r="W78" s="20">
        <f t="shared" si="18"/>
        <v>65.760939975466869</v>
      </c>
      <c r="X78" s="31"/>
    </row>
    <row r="79" spans="6:24" x14ac:dyDescent="0.25">
      <c r="F79"/>
      <c r="G79"/>
      <c r="H79"/>
      <c r="I79"/>
      <c r="T79" s="17">
        <v>73</v>
      </c>
      <c r="U79" s="18">
        <f t="shared" si="16"/>
        <v>1.3692634221624047</v>
      </c>
      <c r="V79" s="19">
        <f t="shared" si="17"/>
        <v>357.7570118813573</v>
      </c>
      <c r="W79" s="20">
        <f t="shared" si="18"/>
        <v>65.567560230922354</v>
      </c>
      <c r="X79" s="31"/>
    </row>
    <row r="80" spans="6:24" x14ac:dyDescent="0.25">
      <c r="F80"/>
      <c r="G80"/>
      <c r="H80"/>
      <c r="I80"/>
      <c r="T80" s="17">
        <v>73.5</v>
      </c>
      <c r="U80" s="18">
        <f t="shared" si="16"/>
        <v>1.3682676092290862</v>
      </c>
      <c r="V80" s="19">
        <f t="shared" si="17"/>
        <v>358.61270483141095</v>
      </c>
      <c r="W80" s="20">
        <f t="shared" si="18"/>
        <v>65.363537165610325</v>
      </c>
      <c r="X80" s="31"/>
    </row>
    <row r="81" spans="6:24" x14ac:dyDescent="0.25">
      <c r="F81"/>
      <c r="G81"/>
      <c r="H81"/>
      <c r="I81"/>
      <c r="T81" s="17">
        <v>74</v>
      </c>
      <c r="U81" s="18">
        <f t="shared" si="16"/>
        <v>1.3670221459003784</v>
      </c>
      <c r="V81" s="19">
        <f t="shared" si="17"/>
        <v>359.4707839588242</v>
      </c>
      <c r="W81" s="20">
        <f t="shared" si="18"/>
        <v>65.148155307052861</v>
      </c>
      <c r="X81" s="31"/>
    </row>
    <row r="82" spans="6:24" x14ac:dyDescent="0.25">
      <c r="F82"/>
      <c r="G82"/>
      <c r="H82"/>
      <c r="I82"/>
      <c r="T82" s="17">
        <v>74.5</v>
      </c>
      <c r="U82" s="18">
        <f t="shared" si="16"/>
        <v>1.3655147390635136</v>
      </c>
      <c r="V82" s="19">
        <f t="shared" si="17"/>
        <v>360.33262500713312</v>
      </c>
      <c r="W82" s="20">
        <f t="shared" si="18"/>
        <v>64.920667761740091</v>
      </c>
      <c r="X82" s="31"/>
    </row>
    <row r="83" spans="6:24" x14ac:dyDescent="0.25">
      <c r="F83"/>
      <c r="G83"/>
      <c r="H83"/>
      <c r="I83"/>
      <c r="T83" s="17">
        <v>75</v>
      </c>
      <c r="U83" s="18">
        <f t="shared" si="16"/>
        <v>1.3637323096835843</v>
      </c>
      <c r="V83" s="19">
        <f t="shared" si="17"/>
        <v>361.19962849221878</v>
      </c>
      <c r="W83" s="20">
        <f t="shared" si="18"/>
        <v>64.680297173495219</v>
      </c>
      <c r="X83" s="31"/>
    </row>
    <row r="84" spans="6:24" x14ac:dyDescent="0.25">
      <c r="F84"/>
      <c r="G84"/>
      <c r="H84"/>
      <c r="I84"/>
      <c r="T84" s="17">
        <v>75.5</v>
      </c>
      <c r="U84" s="18">
        <f t="shared" si="16"/>
        <v>1.3616609928034933</v>
      </c>
      <c r="V84" s="19">
        <f t="shared" si="17"/>
        <v>362.07321970230782</v>
      </c>
      <c r="W84" s="20">
        <f t="shared" si="18"/>
        <v>64.426236743788024</v>
      </c>
      <c r="X84" s="31"/>
    </row>
    <row r="85" spans="6:24" x14ac:dyDescent="0.25">
      <c r="F85"/>
      <c r="G85"/>
      <c r="H85"/>
      <c r="I85"/>
      <c r="T85" s="17">
        <v>76</v>
      </c>
      <c r="U85" s="18">
        <f t="shared" si="16"/>
        <v>1.3592861375440108</v>
      </c>
      <c r="V85" s="19">
        <f t="shared" si="17"/>
        <v>362.95484869797212</v>
      </c>
      <c r="W85" s="20">
        <f t="shared" si="18"/>
        <v>64.157651318610334</v>
      </c>
      <c r="X85" s="31"/>
    </row>
    <row r="86" spans="6:24" x14ac:dyDescent="0.25">
      <c r="F86"/>
      <c r="G86"/>
      <c r="H86"/>
      <c r="I86"/>
      <c r="T86" s="9"/>
      <c r="U86" s="3"/>
      <c r="V86" s="5"/>
      <c r="W86" s="4"/>
      <c r="X86" s="31"/>
    </row>
    <row r="87" spans="6:24" x14ac:dyDescent="0.25">
      <c r="T87" s="9"/>
      <c r="U87" s="29"/>
      <c r="V87" s="30"/>
      <c r="W87" s="31"/>
      <c r="X87" s="31"/>
    </row>
    <row r="88" spans="6:24" x14ac:dyDescent="0.25">
      <c r="T88" s="9"/>
      <c r="U88" s="29"/>
      <c r="V88" s="30"/>
      <c r="W88" s="31"/>
      <c r="X88" s="31"/>
    </row>
    <row r="89" spans="6:24" x14ac:dyDescent="0.25">
      <c r="T89" s="9"/>
      <c r="U89" s="29"/>
      <c r="V89" s="30"/>
      <c r="W89" s="31"/>
      <c r="X89" s="31"/>
    </row>
    <row r="90" spans="6:24" x14ac:dyDescent="0.25">
      <c r="T90" s="9"/>
      <c r="U90" s="29"/>
      <c r="V90" s="30"/>
      <c r="W90" s="31"/>
      <c r="X90" s="31"/>
    </row>
    <row r="91" spans="6:24" x14ac:dyDescent="0.25">
      <c r="T91" s="9"/>
      <c r="U91" s="29"/>
      <c r="V91" s="30"/>
      <c r="W91" s="31"/>
      <c r="X91" s="31"/>
    </row>
    <row r="92" spans="6:24" x14ac:dyDescent="0.25">
      <c r="T92" s="9"/>
      <c r="U92" s="29"/>
      <c r="V92" s="30"/>
      <c r="W92" s="31"/>
      <c r="X92" s="31"/>
    </row>
    <row r="93" spans="6:24" x14ac:dyDescent="0.25">
      <c r="T93" s="9"/>
      <c r="U93" s="29"/>
      <c r="V93" s="30"/>
      <c r="W93" s="31"/>
      <c r="X93" s="31"/>
    </row>
    <row r="94" spans="6:24" x14ac:dyDescent="0.25">
      <c r="T94" s="9"/>
      <c r="U94" s="29"/>
      <c r="V94" s="30"/>
      <c r="W94" s="31"/>
      <c r="X94" s="31"/>
    </row>
    <row r="95" spans="6:24" x14ac:dyDescent="0.25">
      <c r="T95" s="9"/>
      <c r="U95" s="29"/>
      <c r="V95" s="30"/>
      <c r="W95" s="31"/>
      <c r="X95" s="31"/>
    </row>
    <row r="96" spans="6:24" x14ac:dyDescent="0.25">
      <c r="T96" s="9"/>
      <c r="U96" s="29"/>
      <c r="V96" s="30"/>
      <c r="W96" s="31"/>
      <c r="X96" s="31"/>
    </row>
    <row r="97" spans="20:24" x14ac:dyDescent="0.25">
      <c r="T97" s="9"/>
      <c r="U97" s="29"/>
      <c r="V97" s="30"/>
      <c r="W97" s="31"/>
      <c r="X97" s="31"/>
    </row>
    <row r="98" spans="20:24" x14ac:dyDescent="0.25">
      <c r="T98" s="9"/>
      <c r="U98" s="29"/>
      <c r="V98" s="30"/>
      <c r="W98" s="31"/>
      <c r="X98" s="31"/>
    </row>
    <row r="99" spans="20:24" x14ac:dyDescent="0.25">
      <c r="T99" s="9"/>
      <c r="U99" s="29"/>
      <c r="V99" s="30"/>
      <c r="W99" s="31"/>
      <c r="X99" s="31"/>
    </row>
    <row r="100" spans="20:24" x14ac:dyDescent="0.25">
      <c r="T100" s="9"/>
      <c r="U100" s="29"/>
      <c r="V100" s="30"/>
      <c r="W100" s="31"/>
      <c r="X100" s="31"/>
    </row>
    <row r="101" spans="20:24" x14ac:dyDescent="0.25">
      <c r="T101" s="9"/>
      <c r="U101" s="29"/>
      <c r="V101" s="30"/>
      <c r="W101" s="31"/>
      <c r="X101" s="31"/>
    </row>
    <row r="102" spans="20:24" x14ac:dyDescent="0.25">
      <c r="T102" s="9"/>
      <c r="U102" s="29"/>
      <c r="V102" s="30"/>
      <c r="W102" s="31"/>
      <c r="X102" s="31"/>
    </row>
    <row r="103" spans="20:24" x14ac:dyDescent="0.25">
      <c r="T103" s="9"/>
      <c r="U103" s="29"/>
      <c r="V103" s="30"/>
      <c r="W103" s="31"/>
      <c r="X103" s="31"/>
    </row>
    <row r="104" spans="20:24" x14ac:dyDescent="0.25">
      <c r="T104" s="9"/>
      <c r="U104" s="29"/>
      <c r="V104" s="30"/>
      <c r="W104" s="31"/>
      <c r="X104" s="31"/>
    </row>
    <row r="105" spans="20:24" x14ac:dyDescent="0.25">
      <c r="T105" s="9"/>
      <c r="U105" s="29"/>
      <c r="V105" s="30"/>
      <c r="W105" s="31"/>
      <c r="X105" s="31"/>
    </row>
    <row r="106" spans="20:24" x14ac:dyDescent="0.25">
      <c r="T106" s="9"/>
      <c r="U106" s="29"/>
      <c r="V106" s="30"/>
      <c r="W106" s="31"/>
      <c r="X106" s="31"/>
    </row>
    <row r="107" spans="20:24" x14ac:dyDescent="0.25">
      <c r="T107" s="9"/>
      <c r="U107" s="29"/>
      <c r="V107" s="30"/>
      <c r="W107" s="31"/>
      <c r="X107" s="31"/>
    </row>
    <row r="108" spans="20:24" x14ac:dyDescent="0.25">
      <c r="T108" s="9"/>
      <c r="U108" s="29"/>
      <c r="V108" s="30"/>
      <c r="W108" s="31"/>
      <c r="X108" s="31"/>
    </row>
    <row r="109" spans="20:24" x14ac:dyDescent="0.25">
      <c r="T109" s="9"/>
      <c r="U109" s="29"/>
      <c r="V109" s="30"/>
      <c r="W109" s="31"/>
      <c r="X109" s="31"/>
    </row>
    <row r="110" spans="20:24" x14ac:dyDescent="0.25">
      <c r="T110" s="9"/>
      <c r="U110" s="29"/>
      <c r="V110" s="30"/>
      <c r="W110" s="31"/>
      <c r="X110" s="31"/>
    </row>
    <row r="111" spans="20:24" x14ac:dyDescent="0.25">
      <c r="T111" s="9"/>
      <c r="U111" s="29"/>
      <c r="V111" s="30"/>
      <c r="W111" s="31"/>
      <c r="X111" s="31"/>
    </row>
    <row r="112" spans="20:24" x14ac:dyDescent="0.25">
      <c r="T112" s="9"/>
      <c r="U112" s="29"/>
      <c r="V112" s="30"/>
      <c r="W112" s="31"/>
      <c r="X112" s="31"/>
    </row>
    <row r="113" spans="20:24" x14ac:dyDescent="0.25">
      <c r="T113" s="9"/>
      <c r="U113" s="29"/>
      <c r="V113" s="30"/>
      <c r="W113" s="31"/>
      <c r="X113" s="31"/>
    </row>
    <row r="114" spans="20:24" x14ac:dyDescent="0.25">
      <c r="T114" s="9"/>
      <c r="U114" s="29"/>
      <c r="V114" s="30"/>
      <c r="W114" s="31"/>
      <c r="X114" s="31"/>
    </row>
    <row r="115" spans="20:24" x14ac:dyDescent="0.25">
      <c r="T115" s="9"/>
      <c r="U115" s="29"/>
      <c r="V115" s="30"/>
      <c r="W115" s="31"/>
      <c r="X115" s="31"/>
    </row>
    <row r="116" spans="20:24" x14ac:dyDescent="0.25">
      <c r="T116" s="9"/>
      <c r="U116" s="29"/>
      <c r="V116" s="30"/>
      <c r="W116" s="31"/>
      <c r="X116" s="31"/>
    </row>
    <row r="117" spans="20:24" x14ac:dyDescent="0.25">
      <c r="T117" s="9"/>
      <c r="U117" s="29"/>
      <c r="V117" s="30"/>
      <c r="W117" s="31"/>
      <c r="X117" s="31"/>
    </row>
    <row r="118" spans="20:24" x14ac:dyDescent="0.25">
      <c r="T118" s="9"/>
      <c r="U118" s="29"/>
      <c r="V118" s="30"/>
      <c r="W118" s="31"/>
      <c r="X118" s="31"/>
    </row>
    <row r="119" spans="20:24" x14ac:dyDescent="0.25">
      <c r="T119" s="9"/>
      <c r="U119" s="29"/>
      <c r="V119" s="30"/>
      <c r="W119" s="31"/>
      <c r="X119" s="31"/>
    </row>
    <row r="120" spans="20:24" x14ac:dyDescent="0.25">
      <c r="T120" s="9"/>
      <c r="U120" s="29"/>
      <c r="V120" s="30"/>
      <c r="W120" s="31"/>
      <c r="X120" s="31"/>
    </row>
    <row r="121" spans="20:24" x14ac:dyDescent="0.25">
      <c r="T121" s="9"/>
      <c r="U121" s="29"/>
      <c r="V121" s="30"/>
      <c r="W121" s="31"/>
      <c r="X121" s="31"/>
    </row>
    <row r="122" spans="20:24" x14ac:dyDescent="0.25">
      <c r="T122" s="9"/>
      <c r="U122" s="29"/>
      <c r="V122" s="30"/>
      <c r="W122" s="31"/>
      <c r="X122" s="31"/>
    </row>
    <row r="123" spans="20:24" x14ac:dyDescent="0.25">
      <c r="T123" s="9"/>
      <c r="U123" s="29"/>
      <c r="V123" s="30"/>
      <c r="W123" s="31"/>
      <c r="X123" s="31"/>
    </row>
    <row r="124" spans="20:24" x14ac:dyDescent="0.25">
      <c r="T124" s="9"/>
      <c r="U124" s="29"/>
      <c r="V124" s="30"/>
      <c r="W124" s="31"/>
      <c r="X124" s="31"/>
    </row>
    <row r="125" spans="20:24" x14ac:dyDescent="0.25">
      <c r="T125" s="9"/>
      <c r="U125" s="29"/>
      <c r="V125" s="30"/>
      <c r="W125" s="31"/>
      <c r="X125" s="31"/>
    </row>
    <row r="126" spans="20:24" x14ac:dyDescent="0.25">
      <c r="T126" s="9"/>
      <c r="U126" s="29"/>
      <c r="V126" s="30"/>
      <c r="W126" s="31"/>
      <c r="X126" s="31"/>
    </row>
    <row r="127" spans="20:24" x14ac:dyDescent="0.25">
      <c r="T127" s="9"/>
      <c r="U127" s="29"/>
      <c r="V127" s="30"/>
      <c r="W127" s="31"/>
      <c r="X127" s="31"/>
    </row>
    <row r="128" spans="20:24" x14ac:dyDescent="0.25">
      <c r="T128" s="9"/>
      <c r="U128" s="29"/>
      <c r="V128" s="30"/>
      <c r="W128" s="31"/>
      <c r="X128" s="31"/>
    </row>
    <row r="129" spans="20:24" x14ac:dyDescent="0.25">
      <c r="T129" s="9"/>
      <c r="U129" s="29"/>
      <c r="V129" s="30"/>
      <c r="W129" s="31"/>
      <c r="X129" s="31"/>
    </row>
    <row r="130" spans="20:24" x14ac:dyDescent="0.25">
      <c r="T130" s="9"/>
      <c r="U130" s="29"/>
      <c r="V130" s="30"/>
      <c r="W130" s="31"/>
      <c r="X130" s="31"/>
    </row>
    <row r="131" spans="20:24" x14ac:dyDescent="0.25">
      <c r="T131" s="9"/>
      <c r="U131" s="29"/>
      <c r="V131" s="30"/>
      <c r="W131" s="31"/>
      <c r="X131" s="31"/>
    </row>
    <row r="132" spans="20:24" x14ac:dyDescent="0.25">
      <c r="T132" s="9"/>
      <c r="U132" s="29"/>
      <c r="V132" s="30"/>
      <c r="W132" s="31"/>
      <c r="X132" s="31"/>
    </row>
    <row r="133" spans="20:24" x14ac:dyDescent="0.25">
      <c r="T133" s="9"/>
      <c r="U133" s="29"/>
      <c r="V133" s="30"/>
      <c r="W133" s="31"/>
      <c r="X133" s="31"/>
    </row>
    <row r="134" spans="20:24" x14ac:dyDescent="0.25">
      <c r="T134" s="9"/>
      <c r="U134" s="29"/>
      <c r="V134" s="30"/>
      <c r="W134" s="31"/>
      <c r="X134" s="31"/>
    </row>
    <row r="135" spans="20:24" x14ac:dyDescent="0.25">
      <c r="T135" s="9"/>
      <c r="U135" s="29"/>
      <c r="V135" s="30"/>
      <c r="W135" s="31"/>
      <c r="X135" s="31"/>
    </row>
    <row r="136" spans="20:24" x14ac:dyDescent="0.25">
      <c r="T136" s="9"/>
      <c r="U136" s="29"/>
      <c r="V136" s="30"/>
      <c r="W136" s="31"/>
      <c r="X136" s="31"/>
    </row>
    <row r="137" spans="20:24" x14ac:dyDescent="0.25">
      <c r="T137" s="9"/>
      <c r="U137" s="29"/>
      <c r="V137" s="30"/>
      <c r="W137" s="31"/>
      <c r="X137" s="31"/>
    </row>
    <row r="138" spans="20:24" x14ac:dyDescent="0.25">
      <c r="T138" s="9"/>
      <c r="U138" s="29"/>
      <c r="V138" s="30"/>
      <c r="W138" s="31"/>
      <c r="X138" s="31"/>
    </row>
    <row r="139" spans="20:24" x14ac:dyDescent="0.25">
      <c r="T139" s="9"/>
      <c r="U139" s="29"/>
      <c r="V139" s="30"/>
      <c r="W139" s="31"/>
      <c r="X139" s="31"/>
    </row>
    <row r="140" spans="20:24" x14ac:dyDescent="0.25">
      <c r="T140" s="9"/>
      <c r="U140" s="29"/>
      <c r="V140" s="30"/>
      <c r="W140" s="31"/>
      <c r="X140" s="31"/>
    </row>
    <row r="141" spans="20:24" x14ac:dyDescent="0.25">
      <c r="T141" s="9"/>
      <c r="U141" s="29"/>
      <c r="V141" s="30"/>
      <c r="W141" s="31"/>
      <c r="X141" s="31"/>
    </row>
    <row r="142" spans="20:24" x14ac:dyDescent="0.25">
      <c r="T142" s="9"/>
      <c r="U142" s="29"/>
      <c r="V142" s="30"/>
      <c r="W142" s="31"/>
      <c r="X142" s="31"/>
    </row>
    <row r="143" spans="20:24" x14ac:dyDescent="0.25">
      <c r="T143" s="9"/>
      <c r="U143" s="29"/>
      <c r="V143" s="30"/>
      <c r="W143" s="31"/>
      <c r="X143" s="31"/>
    </row>
    <row r="144" spans="20:24" x14ac:dyDescent="0.25">
      <c r="T144" s="9"/>
      <c r="U144" s="29"/>
      <c r="V144" s="30"/>
      <c r="W144" s="31"/>
      <c r="X144" s="31"/>
    </row>
    <row r="145" spans="20:24" x14ac:dyDescent="0.25">
      <c r="T145" s="9"/>
      <c r="U145" s="29"/>
      <c r="V145" s="30"/>
      <c r="W145" s="31"/>
      <c r="X145" s="31"/>
    </row>
    <row r="146" spans="20:24" x14ac:dyDescent="0.25">
      <c r="T146" s="9"/>
      <c r="U146" s="29"/>
      <c r="V146" s="30"/>
      <c r="W146" s="31"/>
      <c r="X146" s="31"/>
    </row>
    <row r="147" spans="20:24" x14ac:dyDescent="0.25">
      <c r="T147" s="9"/>
      <c r="U147" s="29"/>
      <c r="V147" s="30"/>
      <c r="W147" s="31"/>
      <c r="X147" s="31"/>
    </row>
    <row r="148" spans="20:24" x14ac:dyDescent="0.25">
      <c r="T148" s="9"/>
      <c r="U148" s="29"/>
      <c r="V148" s="30"/>
      <c r="W148" s="31"/>
      <c r="X148" s="31"/>
    </row>
    <row r="149" spans="20:24" x14ac:dyDescent="0.25">
      <c r="T149" s="9"/>
      <c r="U149" s="29"/>
      <c r="V149" s="30"/>
      <c r="W149" s="31"/>
      <c r="X149" s="31"/>
    </row>
    <row r="150" spans="20:24" x14ac:dyDescent="0.25">
      <c r="T150" s="9"/>
      <c r="U150" s="29"/>
      <c r="V150" s="30"/>
      <c r="W150" s="31"/>
      <c r="X150" s="31"/>
    </row>
    <row r="151" spans="20:24" x14ac:dyDescent="0.25">
      <c r="T151" s="9"/>
      <c r="U151" s="29"/>
      <c r="V151" s="30"/>
      <c r="W151" s="31"/>
      <c r="X151" s="31"/>
    </row>
    <row r="152" spans="20:24" x14ac:dyDescent="0.25">
      <c r="T152" s="9"/>
      <c r="U152" s="29"/>
      <c r="V152" s="30"/>
      <c r="W152" s="31"/>
      <c r="X152" s="31"/>
    </row>
    <row r="153" spans="20:24" x14ac:dyDescent="0.25">
      <c r="T153" s="9"/>
      <c r="U153" s="29"/>
      <c r="V153" s="30"/>
      <c r="W153" s="31"/>
      <c r="X153" s="31"/>
    </row>
    <row r="154" spans="20:24" x14ac:dyDescent="0.25">
      <c r="T154" s="9"/>
      <c r="U154" s="29"/>
      <c r="V154" s="30"/>
      <c r="W154" s="31"/>
      <c r="X154" s="31"/>
    </row>
    <row r="155" spans="20:24" x14ac:dyDescent="0.25">
      <c r="T155" s="9"/>
      <c r="U155" s="29"/>
      <c r="V155" s="30"/>
      <c r="W155" s="31"/>
      <c r="X155" s="31"/>
    </row>
    <row r="156" spans="20:24" x14ac:dyDescent="0.25">
      <c r="T156" s="9"/>
      <c r="U156" s="29"/>
      <c r="V156" s="30"/>
      <c r="W156" s="31"/>
      <c r="X156" s="31"/>
    </row>
    <row r="157" spans="20:24" x14ac:dyDescent="0.25">
      <c r="T157" s="9"/>
      <c r="U157" s="29"/>
      <c r="V157" s="30"/>
      <c r="W157" s="31"/>
      <c r="X157" s="31"/>
    </row>
    <row r="158" spans="20:24" x14ac:dyDescent="0.25">
      <c r="T158" s="9"/>
      <c r="U158" s="29"/>
      <c r="V158" s="30"/>
      <c r="W158" s="31"/>
      <c r="X158" s="31"/>
    </row>
    <row r="159" spans="20:24" x14ac:dyDescent="0.25">
      <c r="T159" s="9"/>
      <c r="U159" s="29"/>
      <c r="V159" s="30"/>
      <c r="W159" s="31"/>
      <c r="X159" s="31"/>
    </row>
    <row r="160" spans="20:24" x14ac:dyDescent="0.25">
      <c r="T160" s="9"/>
      <c r="U160" s="29"/>
      <c r="V160" s="30"/>
      <c r="W160" s="31"/>
      <c r="X160" s="31"/>
    </row>
    <row r="161" spans="20:24" x14ac:dyDescent="0.25">
      <c r="T161" s="9"/>
      <c r="U161" s="29"/>
      <c r="V161" s="30"/>
      <c r="W161" s="31"/>
      <c r="X161" s="31"/>
    </row>
    <row r="162" spans="20:24" x14ac:dyDescent="0.25">
      <c r="T162" s="9"/>
      <c r="U162" s="29"/>
      <c r="V162" s="30"/>
      <c r="W162" s="31"/>
      <c r="X162" s="31"/>
    </row>
    <row r="163" spans="20:24" x14ac:dyDescent="0.25">
      <c r="T163" s="9"/>
      <c r="U163" s="29"/>
      <c r="V163" s="30"/>
      <c r="W163" s="31"/>
      <c r="X163" s="31"/>
    </row>
    <row r="164" spans="20:24" x14ac:dyDescent="0.25">
      <c r="T164" s="9"/>
      <c r="U164" s="29"/>
      <c r="V164" s="30"/>
      <c r="W164" s="31"/>
      <c r="X164" s="31"/>
    </row>
    <row r="165" spans="20:24" x14ac:dyDescent="0.25">
      <c r="T165" s="9"/>
      <c r="U165" s="29"/>
      <c r="V165" s="30"/>
      <c r="W165" s="31"/>
      <c r="X165" s="31"/>
    </row>
    <row r="166" spans="20:24" x14ac:dyDescent="0.25">
      <c r="T166" s="9"/>
      <c r="U166" s="29"/>
      <c r="V166" s="30"/>
      <c r="W166" s="31"/>
      <c r="X166" s="31"/>
    </row>
    <row r="167" spans="20:24" x14ac:dyDescent="0.25">
      <c r="T167" s="9"/>
      <c r="U167" s="29"/>
      <c r="V167" s="30"/>
      <c r="W167" s="31"/>
      <c r="X167" s="31"/>
    </row>
    <row r="168" spans="20:24" x14ac:dyDescent="0.25">
      <c r="T168" s="9"/>
      <c r="U168" s="29"/>
      <c r="V168" s="30"/>
      <c r="W168" s="31"/>
      <c r="X168" s="31"/>
    </row>
    <row r="169" spans="20:24" x14ac:dyDescent="0.25">
      <c r="T169" s="9"/>
      <c r="U169" s="29"/>
      <c r="V169" s="30"/>
      <c r="W169" s="31"/>
      <c r="X169" s="31"/>
    </row>
    <row r="170" spans="20:24" x14ac:dyDescent="0.25">
      <c r="T170" s="9"/>
      <c r="U170" s="29"/>
      <c r="V170" s="30"/>
      <c r="W170" s="31"/>
      <c r="X170" s="31"/>
    </row>
    <row r="171" spans="20:24" x14ac:dyDescent="0.25">
      <c r="T171" s="9"/>
      <c r="U171" s="29"/>
      <c r="V171" s="30"/>
      <c r="W171" s="31"/>
      <c r="X171" s="31"/>
    </row>
    <row r="172" spans="20:24" x14ac:dyDescent="0.25">
      <c r="T172" s="9"/>
      <c r="U172" s="29"/>
      <c r="V172" s="30"/>
      <c r="W172" s="31"/>
      <c r="X172" s="31"/>
    </row>
    <row r="173" spans="20:24" x14ac:dyDescent="0.25">
      <c r="T173" s="9"/>
      <c r="U173" s="29"/>
      <c r="V173" s="30"/>
      <c r="W173" s="31"/>
      <c r="X173" s="31"/>
    </row>
    <row r="174" spans="20:24" x14ac:dyDescent="0.25">
      <c r="T174" s="9"/>
      <c r="U174" s="29"/>
      <c r="V174" s="30"/>
      <c r="W174" s="31"/>
      <c r="X174" s="31"/>
    </row>
    <row r="175" spans="20:24" x14ac:dyDescent="0.25">
      <c r="T175" s="9"/>
      <c r="U175" s="29"/>
      <c r="V175" s="30"/>
      <c r="W175" s="31"/>
      <c r="X175" s="31"/>
    </row>
    <row r="176" spans="20:24" x14ac:dyDescent="0.25">
      <c r="T176" s="9"/>
      <c r="U176" s="29"/>
      <c r="V176" s="30"/>
      <c r="W176" s="31"/>
      <c r="X176" s="31"/>
    </row>
    <row r="177" spans="20:24" x14ac:dyDescent="0.25">
      <c r="T177" s="9"/>
      <c r="U177" s="29"/>
      <c r="V177" s="30"/>
      <c r="W177" s="31"/>
      <c r="X177" s="31"/>
    </row>
    <row r="178" spans="20:24" x14ac:dyDescent="0.25">
      <c r="T178" s="9"/>
      <c r="U178" s="29"/>
      <c r="V178" s="30"/>
      <c r="W178" s="31"/>
      <c r="X178" s="31"/>
    </row>
    <row r="179" spans="20:24" x14ac:dyDescent="0.25">
      <c r="T179" s="9"/>
      <c r="U179" s="29"/>
      <c r="V179" s="30"/>
      <c r="W179" s="31"/>
      <c r="X179" s="31"/>
    </row>
    <row r="180" spans="20:24" x14ac:dyDescent="0.25">
      <c r="T180" s="9"/>
      <c r="U180" s="29"/>
      <c r="V180" s="30"/>
      <c r="W180" s="31"/>
      <c r="X180" s="31"/>
    </row>
    <row r="181" spans="20:24" x14ac:dyDescent="0.25">
      <c r="T181" s="9"/>
      <c r="U181" s="29"/>
      <c r="V181" s="30"/>
      <c r="W181" s="31"/>
      <c r="X181" s="31"/>
    </row>
    <row r="182" spans="20:24" x14ac:dyDescent="0.25">
      <c r="T182" s="9"/>
      <c r="U182" s="29"/>
      <c r="V182" s="30"/>
      <c r="W182" s="31"/>
      <c r="X182" s="31"/>
    </row>
    <row r="183" spans="20:24" x14ac:dyDescent="0.25">
      <c r="T183" s="9"/>
      <c r="U183" s="29"/>
      <c r="V183" s="30"/>
      <c r="W183" s="31"/>
      <c r="X183" s="31"/>
    </row>
    <row r="184" spans="20:24" x14ac:dyDescent="0.25">
      <c r="T184" s="9"/>
      <c r="U184" s="29"/>
      <c r="V184" s="30"/>
      <c r="W184" s="31"/>
      <c r="X184" s="31"/>
    </row>
    <row r="185" spans="20:24" x14ac:dyDescent="0.25">
      <c r="T185" s="9"/>
      <c r="U185" s="29"/>
      <c r="V185" s="30"/>
      <c r="W185" s="31"/>
      <c r="X185" s="31"/>
    </row>
    <row r="186" spans="20:24" x14ac:dyDescent="0.25">
      <c r="T186" s="9"/>
      <c r="U186" s="29"/>
      <c r="V186" s="30"/>
      <c r="W186" s="31"/>
      <c r="X186" s="31"/>
    </row>
    <row r="187" spans="20:24" x14ac:dyDescent="0.25">
      <c r="T187" s="9"/>
      <c r="U187" s="29"/>
      <c r="V187" s="30"/>
      <c r="W187" s="31"/>
      <c r="X187" s="31"/>
    </row>
    <row r="188" spans="20:24" x14ac:dyDescent="0.25">
      <c r="T188" s="9"/>
      <c r="U188" s="29"/>
      <c r="V188" s="30"/>
      <c r="W188" s="31"/>
      <c r="X188" s="31"/>
    </row>
    <row r="189" spans="20:24" x14ac:dyDescent="0.25">
      <c r="T189" s="9"/>
      <c r="U189" s="29"/>
      <c r="V189" s="30"/>
      <c r="W189" s="31"/>
      <c r="X189" s="31"/>
    </row>
    <row r="190" spans="20:24" x14ac:dyDescent="0.25">
      <c r="T190" s="9"/>
      <c r="U190" s="29"/>
      <c r="V190" s="30"/>
      <c r="W190" s="31"/>
      <c r="X190" s="31"/>
    </row>
    <row r="191" spans="20:24" x14ac:dyDescent="0.25">
      <c r="T191" s="9"/>
      <c r="U191" s="29"/>
      <c r="V191" s="30"/>
      <c r="W191" s="31"/>
      <c r="X191" s="31"/>
    </row>
    <row r="192" spans="20:24" x14ac:dyDescent="0.25">
      <c r="T192" s="9"/>
      <c r="U192" s="29"/>
      <c r="V192" s="30"/>
      <c r="W192" s="31"/>
      <c r="X192" s="31"/>
    </row>
    <row r="193" spans="20:24" x14ac:dyDescent="0.25">
      <c r="T193" s="9"/>
      <c r="U193" s="29"/>
      <c r="V193" s="30"/>
      <c r="W193" s="31"/>
      <c r="X193" s="31"/>
    </row>
    <row r="194" spans="20:24" x14ac:dyDescent="0.25">
      <c r="T194" s="9"/>
      <c r="U194" s="29"/>
      <c r="V194" s="30"/>
      <c r="W194" s="31"/>
      <c r="X194" s="31"/>
    </row>
    <row r="195" spans="20:24" x14ac:dyDescent="0.25">
      <c r="T195" s="9"/>
      <c r="U195" s="29"/>
      <c r="V195" s="30"/>
      <c r="W195" s="31"/>
      <c r="X195" s="31"/>
    </row>
    <row r="196" spans="20:24" x14ac:dyDescent="0.25">
      <c r="T196" s="9"/>
      <c r="U196" s="29"/>
      <c r="V196" s="30"/>
      <c r="W196" s="31"/>
      <c r="X196" s="31"/>
    </row>
    <row r="197" spans="20:24" x14ac:dyDescent="0.25">
      <c r="T197" s="9"/>
      <c r="U197" s="29"/>
      <c r="V197" s="30"/>
      <c r="W197" s="31"/>
      <c r="X197" s="31"/>
    </row>
    <row r="198" spans="20:24" x14ac:dyDescent="0.25">
      <c r="T198" s="9"/>
      <c r="U198" s="29"/>
      <c r="V198" s="30"/>
      <c r="W198" s="31"/>
      <c r="X198" s="31"/>
    </row>
    <row r="199" spans="20:24" x14ac:dyDescent="0.25">
      <c r="T199" s="9"/>
      <c r="U199" s="29"/>
      <c r="V199" s="30"/>
      <c r="W199" s="31"/>
      <c r="X199" s="31"/>
    </row>
    <row r="200" spans="20:24" x14ac:dyDescent="0.25">
      <c r="T200" s="9"/>
      <c r="U200" s="29"/>
      <c r="V200" s="30"/>
      <c r="W200" s="31"/>
      <c r="X200" s="31"/>
    </row>
    <row r="201" spans="20:24" x14ac:dyDescent="0.25">
      <c r="T201" s="9"/>
      <c r="U201" s="29"/>
      <c r="V201" s="30"/>
      <c r="W201" s="31"/>
      <c r="X201" s="31"/>
    </row>
    <row r="202" spans="20:24" x14ac:dyDescent="0.25">
      <c r="T202" s="9"/>
      <c r="U202" s="29"/>
      <c r="V202" s="30"/>
      <c r="W202" s="31"/>
      <c r="X202" s="31"/>
    </row>
    <row r="203" spans="20:24" x14ac:dyDescent="0.25">
      <c r="T203" s="9"/>
      <c r="U203" s="29"/>
      <c r="V203" s="30"/>
      <c r="W203" s="31"/>
      <c r="X203" s="31"/>
    </row>
    <row r="204" spans="20:24" x14ac:dyDescent="0.25">
      <c r="T204" s="9"/>
      <c r="U204" s="29"/>
      <c r="V204" s="30"/>
      <c r="W204" s="31"/>
      <c r="X204" s="31"/>
    </row>
    <row r="205" spans="20:24" x14ac:dyDescent="0.25">
      <c r="T205" s="9"/>
      <c r="U205" s="29"/>
      <c r="V205" s="30"/>
      <c r="W205" s="31"/>
      <c r="X205" s="31"/>
    </row>
    <row r="206" spans="20:24" x14ac:dyDescent="0.25">
      <c r="T206" s="9"/>
      <c r="U206" s="29"/>
      <c r="V206" s="30"/>
      <c r="W206" s="31"/>
      <c r="X206" s="31"/>
    </row>
    <row r="207" spans="20:24" x14ac:dyDescent="0.25">
      <c r="T207" s="9"/>
      <c r="U207" s="29"/>
      <c r="V207" s="30"/>
      <c r="W207" s="31"/>
      <c r="X207" s="31"/>
    </row>
    <row r="208" spans="20:24" x14ac:dyDescent="0.25">
      <c r="T208" s="9"/>
      <c r="U208" s="29"/>
      <c r="V208" s="30"/>
      <c r="W208" s="31"/>
      <c r="X208" s="31"/>
    </row>
    <row r="209" spans="20:24" x14ac:dyDescent="0.25">
      <c r="T209" s="9"/>
      <c r="U209" s="29"/>
      <c r="V209" s="30"/>
      <c r="W209" s="31"/>
      <c r="X209" s="31"/>
    </row>
    <row r="210" spans="20:24" x14ac:dyDescent="0.25">
      <c r="T210" s="9"/>
      <c r="U210" s="29"/>
      <c r="V210" s="30"/>
      <c r="W210" s="31"/>
      <c r="X210" s="31"/>
    </row>
    <row r="211" spans="20:24" x14ac:dyDescent="0.25">
      <c r="T211" s="9"/>
      <c r="U211" s="29"/>
      <c r="V211" s="30"/>
      <c r="W211" s="31"/>
      <c r="X211" s="31"/>
    </row>
    <row r="212" spans="20:24" x14ac:dyDescent="0.25">
      <c r="T212" s="9"/>
      <c r="U212" s="29"/>
      <c r="V212" s="30"/>
      <c r="W212" s="31"/>
      <c r="X212" s="31"/>
    </row>
    <row r="213" spans="20:24" x14ac:dyDescent="0.25">
      <c r="T213" s="9"/>
      <c r="U213" s="29"/>
      <c r="V213" s="30"/>
      <c r="W213" s="31"/>
      <c r="X213" s="31"/>
    </row>
    <row r="214" spans="20:24" x14ac:dyDescent="0.25">
      <c r="T214" s="9"/>
      <c r="U214" s="29"/>
      <c r="V214" s="30"/>
      <c r="W214" s="31"/>
      <c r="X214" s="31"/>
    </row>
    <row r="215" spans="20:24" x14ac:dyDescent="0.25">
      <c r="T215" s="9"/>
      <c r="U215" s="29"/>
      <c r="V215" s="30"/>
      <c r="W215" s="31"/>
      <c r="X215" s="31"/>
    </row>
    <row r="216" spans="20:24" x14ac:dyDescent="0.25">
      <c r="T216" s="9"/>
      <c r="U216" s="29"/>
      <c r="V216" s="30"/>
      <c r="W216" s="31"/>
      <c r="X216" s="31"/>
    </row>
    <row r="217" spans="20:24" x14ac:dyDescent="0.25">
      <c r="T217" s="9"/>
      <c r="U217" s="29"/>
      <c r="V217" s="30"/>
      <c r="W217" s="31"/>
      <c r="X217" s="31"/>
    </row>
    <row r="218" spans="20:24" x14ac:dyDescent="0.25">
      <c r="T218" s="9"/>
      <c r="U218" s="29"/>
      <c r="V218" s="30"/>
      <c r="W218" s="31"/>
      <c r="X218" s="31"/>
    </row>
    <row r="219" spans="20:24" x14ac:dyDescent="0.25">
      <c r="T219" s="9"/>
      <c r="U219" s="29"/>
      <c r="V219" s="30"/>
      <c r="W219" s="31"/>
      <c r="X219" s="31"/>
    </row>
    <row r="220" spans="20:24" x14ac:dyDescent="0.25">
      <c r="T220" s="9"/>
      <c r="U220" s="29"/>
      <c r="V220" s="30"/>
      <c r="W220" s="31"/>
      <c r="X220" s="31"/>
    </row>
    <row r="221" spans="20:24" x14ac:dyDescent="0.25">
      <c r="T221" s="9"/>
      <c r="U221" s="29"/>
      <c r="V221" s="30"/>
      <c r="W221" s="31"/>
      <c r="X221" s="31"/>
    </row>
    <row r="222" spans="20:24" x14ac:dyDescent="0.25">
      <c r="T222" s="9"/>
      <c r="U222" s="29"/>
      <c r="V222" s="30"/>
      <c r="W222" s="31"/>
      <c r="X222" s="31"/>
    </row>
    <row r="223" spans="20:24" x14ac:dyDescent="0.25">
      <c r="T223" s="9"/>
      <c r="U223" s="29"/>
      <c r="V223" s="30"/>
      <c r="W223" s="31"/>
      <c r="X223" s="31"/>
    </row>
    <row r="224" spans="20:24" x14ac:dyDescent="0.25">
      <c r="T224" s="9"/>
      <c r="U224" s="29"/>
      <c r="V224" s="30"/>
      <c r="W224" s="31"/>
      <c r="X224" s="31"/>
    </row>
    <row r="225" spans="20:24" x14ac:dyDescent="0.25">
      <c r="T225" s="9"/>
      <c r="U225" s="29"/>
      <c r="V225" s="30"/>
      <c r="W225" s="31"/>
      <c r="X225" s="31"/>
    </row>
    <row r="226" spans="20:24" x14ac:dyDescent="0.25">
      <c r="T226" s="9"/>
      <c r="U226" s="29"/>
      <c r="V226" s="30"/>
      <c r="W226" s="31"/>
      <c r="X226" s="31"/>
    </row>
    <row r="227" spans="20:24" x14ac:dyDescent="0.25">
      <c r="T227" s="9"/>
      <c r="U227" s="29"/>
      <c r="V227" s="30"/>
      <c r="W227" s="31"/>
      <c r="X227" s="31"/>
    </row>
    <row r="228" spans="20:24" x14ac:dyDescent="0.25">
      <c r="T228" s="9"/>
      <c r="U228" s="29"/>
      <c r="V228" s="30"/>
      <c r="W228" s="31"/>
      <c r="X228" s="31"/>
    </row>
    <row r="229" spans="20:24" x14ac:dyDescent="0.25">
      <c r="T229" s="9"/>
      <c r="U229" s="29"/>
      <c r="V229" s="30"/>
      <c r="W229" s="31"/>
      <c r="X229" s="31"/>
    </row>
    <row r="230" spans="20:24" x14ac:dyDescent="0.25">
      <c r="T230" s="9"/>
      <c r="U230" s="29"/>
      <c r="V230" s="30"/>
      <c r="W230" s="31"/>
      <c r="X230" s="31"/>
    </row>
    <row r="231" spans="20:24" x14ac:dyDescent="0.25">
      <c r="T231" s="9"/>
      <c r="U231" s="29"/>
      <c r="V231" s="30"/>
      <c r="W231" s="31"/>
      <c r="X231" s="31"/>
    </row>
    <row r="232" spans="20:24" x14ac:dyDescent="0.25">
      <c r="T232" s="9"/>
      <c r="U232" s="29"/>
      <c r="V232" s="30"/>
      <c r="W232" s="31"/>
      <c r="X232" s="31"/>
    </row>
    <row r="233" spans="20:24" x14ac:dyDescent="0.25">
      <c r="T233" s="9"/>
      <c r="U233" s="29"/>
      <c r="V233" s="30"/>
      <c r="W233" s="31"/>
      <c r="X233" s="31"/>
    </row>
    <row r="234" spans="20:24" x14ac:dyDescent="0.25">
      <c r="T234" s="9"/>
      <c r="U234" s="29"/>
      <c r="V234" s="30"/>
      <c r="W234" s="31"/>
      <c r="X234" s="31"/>
    </row>
    <row r="235" spans="20:24" x14ac:dyDescent="0.25">
      <c r="T235" s="9"/>
      <c r="U235" s="29"/>
      <c r="V235" s="30"/>
      <c r="W235" s="31"/>
      <c r="X235" s="31"/>
    </row>
    <row r="236" spans="20:24" x14ac:dyDescent="0.25">
      <c r="T236" s="9"/>
      <c r="U236" s="29"/>
      <c r="V236" s="30"/>
      <c r="W236" s="31"/>
      <c r="X236" s="31"/>
    </row>
    <row r="237" spans="20:24" x14ac:dyDescent="0.25">
      <c r="T237" s="9"/>
      <c r="U237" s="29"/>
      <c r="V237" s="30"/>
      <c r="W237" s="31"/>
      <c r="X237" s="31"/>
    </row>
    <row r="238" spans="20:24" x14ac:dyDescent="0.25">
      <c r="T238" s="9"/>
      <c r="U238" s="29"/>
      <c r="V238" s="30"/>
      <c r="W238" s="31"/>
      <c r="X238" s="31"/>
    </row>
    <row r="239" spans="20:24" x14ac:dyDescent="0.25">
      <c r="T239" s="9"/>
      <c r="U239" s="29"/>
      <c r="V239" s="30"/>
      <c r="W239" s="31"/>
      <c r="X239" s="31"/>
    </row>
    <row r="240" spans="20:24" x14ac:dyDescent="0.25">
      <c r="T240" s="9"/>
      <c r="U240" s="29"/>
      <c r="V240" s="30"/>
      <c r="W240" s="31"/>
      <c r="X240" s="31"/>
    </row>
    <row r="241" spans="20:24" x14ac:dyDescent="0.25">
      <c r="T241" s="9"/>
      <c r="U241" s="29"/>
      <c r="V241" s="30"/>
      <c r="W241" s="31"/>
      <c r="X241" s="31"/>
    </row>
    <row r="242" spans="20:24" x14ac:dyDescent="0.25">
      <c r="T242" s="9"/>
      <c r="U242" s="29"/>
      <c r="V242" s="30"/>
      <c r="W242" s="31"/>
      <c r="X242" s="31"/>
    </row>
    <row r="243" spans="20:24" x14ac:dyDescent="0.25">
      <c r="T243" s="9"/>
      <c r="U243" s="29"/>
      <c r="V243" s="30"/>
      <c r="W243" s="31"/>
      <c r="X243" s="31"/>
    </row>
    <row r="244" spans="20:24" x14ac:dyDescent="0.25">
      <c r="T244" s="9"/>
      <c r="U244" s="29"/>
      <c r="V244" s="30"/>
      <c r="W244" s="31"/>
      <c r="X244" s="31"/>
    </row>
    <row r="245" spans="20:24" x14ac:dyDescent="0.25">
      <c r="T245" s="9"/>
      <c r="U245" s="29"/>
      <c r="V245" s="30"/>
      <c r="W245" s="31"/>
      <c r="X245" s="31"/>
    </row>
    <row r="246" spans="20:24" x14ac:dyDescent="0.25">
      <c r="T246" s="9"/>
      <c r="U246" s="29"/>
      <c r="V246" s="30"/>
      <c r="W246" s="31"/>
      <c r="X246" s="31"/>
    </row>
    <row r="247" spans="20:24" x14ac:dyDescent="0.25">
      <c r="T247" s="9"/>
      <c r="U247" s="29"/>
      <c r="V247" s="30"/>
      <c r="W247" s="31"/>
      <c r="X247" s="31"/>
    </row>
    <row r="248" spans="20:24" x14ac:dyDescent="0.25">
      <c r="T248" s="9"/>
      <c r="U248" s="29"/>
      <c r="V248" s="30"/>
      <c r="W248" s="31"/>
      <c r="X248" s="31"/>
    </row>
    <row r="249" spans="20:24" x14ac:dyDescent="0.25">
      <c r="T249" s="9"/>
      <c r="U249" s="29"/>
      <c r="V249" s="30"/>
      <c r="W249" s="31"/>
      <c r="X249" s="31"/>
    </row>
    <row r="250" spans="20:24" x14ac:dyDescent="0.25">
      <c r="T250" s="9"/>
      <c r="U250" s="29"/>
      <c r="V250" s="30"/>
      <c r="W250" s="31"/>
      <c r="X250" s="31"/>
    </row>
    <row r="251" spans="20:24" x14ac:dyDescent="0.25">
      <c r="T251" s="9"/>
      <c r="U251" s="29"/>
      <c r="V251" s="30"/>
      <c r="W251" s="31"/>
      <c r="X251" s="31"/>
    </row>
    <row r="252" spans="20:24" x14ac:dyDescent="0.25">
      <c r="T252" s="9"/>
      <c r="U252" s="29"/>
      <c r="V252" s="30"/>
      <c r="W252" s="31"/>
      <c r="X252" s="31"/>
    </row>
    <row r="253" spans="20:24" x14ac:dyDescent="0.25">
      <c r="T253" s="9"/>
      <c r="U253" s="29"/>
      <c r="V253" s="30"/>
      <c r="W253" s="31"/>
      <c r="X253" s="31"/>
    </row>
    <row r="254" spans="20:24" x14ac:dyDescent="0.25">
      <c r="T254" s="9"/>
      <c r="U254" s="29"/>
      <c r="V254" s="30"/>
      <c r="W254" s="31"/>
      <c r="X254" s="31"/>
    </row>
    <row r="255" spans="20:24" x14ac:dyDescent="0.25">
      <c r="T255" s="9"/>
      <c r="U255" s="29"/>
      <c r="V255" s="30"/>
      <c r="W255" s="31"/>
      <c r="X255" s="31"/>
    </row>
    <row r="256" spans="20:24" x14ac:dyDescent="0.25">
      <c r="T256" s="9"/>
      <c r="U256" s="29"/>
      <c r="V256" s="30"/>
      <c r="W256" s="31"/>
      <c r="X256" s="31"/>
    </row>
    <row r="257" spans="20:24" x14ac:dyDescent="0.25">
      <c r="T257" s="9"/>
      <c r="U257" s="29"/>
      <c r="V257" s="30"/>
      <c r="W257" s="31"/>
      <c r="X257" s="31"/>
    </row>
    <row r="258" spans="20:24" x14ac:dyDescent="0.25">
      <c r="T258" s="9"/>
      <c r="U258" s="29"/>
      <c r="V258" s="30"/>
      <c r="W258" s="31"/>
      <c r="X258" s="31"/>
    </row>
    <row r="259" spans="20:24" x14ac:dyDescent="0.25">
      <c r="T259" s="9"/>
      <c r="U259" s="29"/>
      <c r="V259" s="30"/>
      <c r="W259" s="31"/>
      <c r="X259" s="31"/>
    </row>
    <row r="260" spans="20:24" x14ac:dyDescent="0.25">
      <c r="T260" s="9"/>
      <c r="U260" s="29"/>
      <c r="V260" s="30"/>
      <c r="W260" s="31"/>
      <c r="X260" s="31"/>
    </row>
    <row r="261" spans="20:24" x14ac:dyDescent="0.25">
      <c r="T261" s="9"/>
      <c r="U261" s="29"/>
      <c r="V261" s="30"/>
      <c r="W261" s="31"/>
      <c r="X261" s="31"/>
    </row>
    <row r="262" spans="20:24" x14ac:dyDescent="0.25">
      <c r="T262" s="9"/>
      <c r="U262" s="29"/>
      <c r="V262" s="30"/>
      <c r="W262" s="31"/>
      <c r="X262" s="31"/>
    </row>
    <row r="263" spans="20:24" x14ac:dyDescent="0.25">
      <c r="T263" s="9"/>
      <c r="U263" s="29"/>
      <c r="V263" s="30"/>
      <c r="W263" s="31"/>
      <c r="X263" s="31"/>
    </row>
    <row r="264" spans="20:24" x14ac:dyDescent="0.25">
      <c r="T264" s="9"/>
      <c r="U264" s="29"/>
      <c r="V264" s="30"/>
      <c r="W264" s="31"/>
      <c r="X264" s="31"/>
    </row>
    <row r="265" spans="20:24" x14ac:dyDescent="0.25">
      <c r="T265" s="9"/>
      <c r="U265" s="29"/>
      <c r="V265" s="30"/>
      <c r="W265" s="31"/>
      <c r="X265" s="31"/>
    </row>
    <row r="266" spans="20:24" x14ac:dyDescent="0.25">
      <c r="T266" s="9"/>
      <c r="U266" s="29"/>
      <c r="V266" s="30"/>
      <c r="W266" s="31"/>
      <c r="X266" s="31"/>
    </row>
    <row r="267" spans="20:24" x14ac:dyDescent="0.25">
      <c r="T267" s="9"/>
      <c r="U267" s="29"/>
      <c r="V267" s="30"/>
      <c r="W267" s="31"/>
      <c r="X267" s="31"/>
    </row>
    <row r="268" spans="20:24" x14ac:dyDescent="0.25">
      <c r="T268" s="9"/>
      <c r="U268" s="29"/>
      <c r="V268" s="30"/>
      <c r="W268" s="31"/>
      <c r="X268" s="31"/>
    </row>
    <row r="269" spans="20:24" x14ac:dyDescent="0.25">
      <c r="T269" s="9"/>
      <c r="U269" s="29"/>
      <c r="V269" s="30"/>
      <c r="W269" s="31"/>
      <c r="X269" s="31"/>
    </row>
    <row r="270" spans="20:24" x14ac:dyDescent="0.25">
      <c r="T270" s="9"/>
      <c r="U270" s="29"/>
      <c r="V270" s="30"/>
      <c r="W270" s="31"/>
      <c r="X270" s="31"/>
    </row>
    <row r="271" spans="20:24" x14ac:dyDescent="0.25">
      <c r="T271" s="9"/>
      <c r="U271" s="29"/>
      <c r="V271" s="30"/>
      <c r="W271" s="31"/>
      <c r="X271" s="31"/>
    </row>
    <row r="272" spans="20:24" x14ac:dyDescent="0.25">
      <c r="T272" s="9"/>
      <c r="U272" s="29"/>
      <c r="V272" s="30"/>
      <c r="W272" s="31"/>
      <c r="X272" s="31"/>
    </row>
    <row r="273" spans="20:24" x14ac:dyDescent="0.25">
      <c r="T273" s="9"/>
      <c r="U273" s="29"/>
      <c r="V273" s="30"/>
      <c r="W273" s="31"/>
      <c r="X273" s="31"/>
    </row>
    <row r="274" spans="20:24" x14ac:dyDescent="0.25">
      <c r="T274" s="9"/>
      <c r="U274" s="29"/>
      <c r="V274" s="30"/>
      <c r="W274" s="31"/>
      <c r="X274" s="31"/>
    </row>
    <row r="275" spans="20:24" x14ac:dyDescent="0.25">
      <c r="T275" s="9"/>
      <c r="U275" s="29"/>
      <c r="V275" s="30"/>
      <c r="W275" s="31"/>
      <c r="X275" s="31"/>
    </row>
    <row r="276" spans="20:24" x14ac:dyDescent="0.25">
      <c r="T276" s="9"/>
      <c r="U276" s="29"/>
      <c r="V276" s="30"/>
      <c r="W276" s="31"/>
      <c r="X276" s="31"/>
    </row>
    <row r="277" spans="20:24" x14ac:dyDescent="0.25">
      <c r="T277" s="9"/>
      <c r="U277" s="29"/>
      <c r="V277" s="30"/>
      <c r="W277" s="31"/>
      <c r="X277" s="31"/>
    </row>
    <row r="278" spans="20:24" x14ac:dyDescent="0.25">
      <c r="T278" s="9"/>
      <c r="U278" s="29"/>
      <c r="V278" s="30"/>
      <c r="W278" s="31"/>
      <c r="X278" s="31"/>
    </row>
    <row r="279" spans="20:24" x14ac:dyDescent="0.25">
      <c r="T279" s="9"/>
      <c r="U279" s="29"/>
      <c r="V279" s="30"/>
      <c r="W279" s="31"/>
      <c r="X279" s="31"/>
    </row>
    <row r="280" spans="20:24" x14ac:dyDescent="0.25">
      <c r="T280" s="9"/>
      <c r="U280" s="29"/>
      <c r="V280" s="30"/>
      <c r="W280" s="31"/>
      <c r="X280" s="31"/>
    </row>
    <row r="281" spans="20:24" x14ac:dyDescent="0.25">
      <c r="T281" s="9"/>
      <c r="U281" s="29"/>
      <c r="V281" s="30"/>
      <c r="W281" s="31"/>
      <c r="X281" s="31"/>
    </row>
    <row r="282" spans="20:24" x14ac:dyDescent="0.25">
      <c r="T282" s="9"/>
      <c r="U282" s="29"/>
      <c r="V282" s="30"/>
      <c r="W282" s="31"/>
      <c r="X282" s="31"/>
    </row>
    <row r="283" spans="20:24" x14ac:dyDescent="0.25">
      <c r="T283" s="9"/>
      <c r="U283" s="29"/>
      <c r="V283" s="30"/>
      <c r="W283" s="31"/>
      <c r="X283" s="31"/>
    </row>
    <row r="284" spans="20:24" x14ac:dyDescent="0.25">
      <c r="T284" s="9"/>
      <c r="U284" s="29"/>
      <c r="V284" s="30"/>
      <c r="W284" s="31"/>
      <c r="X284" s="31"/>
    </row>
    <row r="285" spans="20:24" x14ac:dyDescent="0.25">
      <c r="T285" s="9"/>
      <c r="U285" s="29"/>
      <c r="V285" s="30"/>
      <c r="W285" s="31"/>
      <c r="X285" s="31"/>
    </row>
    <row r="286" spans="20:24" x14ac:dyDescent="0.25">
      <c r="T286" s="9"/>
      <c r="U286" s="29"/>
      <c r="V286" s="30"/>
      <c r="W286" s="31"/>
      <c r="X286" s="31"/>
    </row>
    <row r="287" spans="20:24" x14ac:dyDescent="0.25">
      <c r="T287" s="9"/>
      <c r="U287" s="29"/>
      <c r="V287" s="30"/>
      <c r="W287" s="31"/>
      <c r="X287" s="31"/>
    </row>
    <row r="288" spans="20:24" x14ac:dyDescent="0.25">
      <c r="T288" s="9"/>
      <c r="U288" s="29"/>
      <c r="V288" s="30"/>
      <c r="W288" s="31"/>
      <c r="X288" s="31"/>
    </row>
    <row r="289" spans="20:24" x14ac:dyDescent="0.25">
      <c r="T289" s="9"/>
      <c r="U289" s="29"/>
      <c r="V289" s="30"/>
      <c r="W289" s="31"/>
      <c r="X289" s="31"/>
    </row>
    <row r="290" spans="20:24" x14ac:dyDescent="0.25">
      <c r="T290" s="9"/>
      <c r="U290" s="29"/>
      <c r="V290" s="30"/>
      <c r="W290" s="31"/>
      <c r="X290" s="31"/>
    </row>
    <row r="291" spans="20:24" x14ac:dyDescent="0.25">
      <c r="T291" s="9"/>
      <c r="U291" s="29"/>
      <c r="V291" s="30"/>
      <c r="W291" s="31"/>
      <c r="X291" s="31"/>
    </row>
    <row r="292" spans="20:24" x14ac:dyDescent="0.25">
      <c r="T292" s="9"/>
      <c r="U292" s="29"/>
      <c r="V292" s="30"/>
      <c r="W292" s="31"/>
      <c r="X292" s="31"/>
    </row>
    <row r="293" spans="20:24" x14ac:dyDescent="0.25">
      <c r="T293" s="9"/>
      <c r="U293" s="29"/>
      <c r="V293" s="30"/>
      <c r="W293" s="31"/>
      <c r="X293" s="31"/>
    </row>
    <row r="294" spans="20:24" x14ac:dyDescent="0.25">
      <c r="T294" s="9"/>
      <c r="U294" s="29"/>
      <c r="V294" s="30"/>
      <c r="W294" s="31"/>
      <c r="X294" s="31"/>
    </row>
    <row r="295" spans="20:24" x14ac:dyDescent="0.25">
      <c r="T295" s="9"/>
      <c r="U295" s="29"/>
      <c r="V295" s="30"/>
      <c r="W295" s="31"/>
      <c r="X295" s="31"/>
    </row>
    <row r="296" spans="20:24" x14ac:dyDescent="0.25">
      <c r="T296" s="9"/>
      <c r="U296" s="29"/>
      <c r="V296" s="30"/>
      <c r="W296" s="31"/>
      <c r="X296" s="31"/>
    </row>
    <row r="297" spans="20:24" x14ac:dyDescent="0.25">
      <c r="T297" s="9"/>
      <c r="U297" s="29"/>
      <c r="V297" s="30"/>
      <c r="W297" s="31"/>
      <c r="X297" s="31"/>
    </row>
    <row r="298" spans="20:24" x14ac:dyDescent="0.25">
      <c r="T298" s="9"/>
      <c r="U298" s="29"/>
      <c r="V298" s="30"/>
      <c r="W298" s="31"/>
      <c r="X298" s="31"/>
    </row>
    <row r="299" spans="20:24" x14ac:dyDescent="0.25">
      <c r="T299" s="9"/>
      <c r="U299" s="29"/>
      <c r="V299" s="30"/>
      <c r="W299" s="31"/>
      <c r="X299" s="31"/>
    </row>
    <row r="300" spans="20:24" x14ac:dyDescent="0.25">
      <c r="T300" s="9"/>
      <c r="U300" s="29"/>
      <c r="V300" s="30"/>
      <c r="W300" s="31"/>
      <c r="X300" s="31"/>
    </row>
    <row r="301" spans="20:24" x14ac:dyDescent="0.25">
      <c r="T301" s="9"/>
      <c r="U301" s="29"/>
      <c r="V301" s="30"/>
      <c r="W301" s="31"/>
      <c r="X301" s="31"/>
    </row>
    <row r="302" spans="20:24" x14ac:dyDescent="0.25">
      <c r="T302" s="9"/>
      <c r="U302" s="29"/>
      <c r="V302" s="30"/>
      <c r="W302" s="31"/>
      <c r="X302" s="31"/>
    </row>
    <row r="303" spans="20:24" x14ac:dyDescent="0.25">
      <c r="T303" s="9"/>
      <c r="U303" s="29"/>
      <c r="V303" s="30"/>
      <c r="W303" s="31"/>
      <c r="X303" s="31"/>
    </row>
    <row r="304" spans="20:24" x14ac:dyDescent="0.25">
      <c r="T304" s="9"/>
      <c r="U304" s="29"/>
      <c r="V304" s="30"/>
      <c r="W304" s="31"/>
      <c r="X304" s="31"/>
    </row>
    <row r="305" spans="20:24" x14ac:dyDescent="0.25">
      <c r="T305" s="9"/>
      <c r="U305" s="29"/>
      <c r="V305" s="30"/>
      <c r="W305" s="31"/>
      <c r="X305" s="31"/>
    </row>
    <row r="306" spans="20:24" x14ac:dyDescent="0.25">
      <c r="T306" s="9"/>
      <c r="U306" s="29"/>
      <c r="V306" s="30"/>
      <c r="W306" s="31"/>
      <c r="X306" s="31"/>
    </row>
    <row r="307" spans="20:24" x14ac:dyDescent="0.25">
      <c r="T307" s="9"/>
      <c r="U307" s="29"/>
      <c r="V307" s="30"/>
      <c r="W307" s="31"/>
      <c r="X307" s="31"/>
    </row>
    <row r="308" spans="20:24" x14ac:dyDescent="0.25">
      <c r="T308" s="9"/>
      <c r="U308" s="29"/>
      <c r="V308" s="30"/>
      <c r="W308" s="31"/>
      <c r="X308" s="31"/>
    </row>
    <row r="309" spans="20:24" x14ac:dyDescent="0.25">
      <c r="T309" s="9"/>
      <c r="U309" s="29"/>
      <c r="V309" s="30"/>
      <c r="W309" s="31"/>
      <c r="X309" s="31"/>
    </row>
    <row r="310" spans="20:24" x14ac:dyDescent="0.25">
      <c r="T310" s="9"/>
      <c r="U310" s="29"/>
      <c r="V310" s="30"/>
      <c r="W310" s="31"/>
      <c r="X310" s="31"/>
    </row>
    <row r="311" spans="20:24" x14ac:dyDescent="0.25">
      <c r="T311" s="9"/>
      <c r="U311" s="29"/>
      <c r="V311" s="30"/>
      <c r="W311" s="31"/>
      <c r="X311" s="31"/>
    </row>
    <row r="312" spans="20:24" x14ac:dyDescent="0.25">
      <c r="T312" s="9"/>
      <c r="U312" s="29"/>
      <c r="V312" s="30"/>
      <c r="W312" s="31"/>
      <c r="X312" s="31"/>
    </row>
    <row r="313" spans="20:24" x14ac:dyDescent="0.25">
      <c r="T313" s="9"/>
      <c r="U313" s="29"/>
      <c r="V313" s="30"/>
      <c r="W313" s="31"/>
      <c r="X313" s="31"/>
    </row>
    <row r="314" spans="20:24" x14ac:dyDescent="0.25">
      <c r="T314" s="9"/>
      <c r="U314" s="29"/>
      <c r="V314" s="30"/>
      <c r="W314" s="31"/>
      <c r="X314" s="31"/>
    </row>
    <row r="315" spans="20:24" x14ac:dyDescent="0.25">
      <c r="T315" s="9"/>
      <c r="U315" s="29"/>
      <c r="V315" s="30"/>
      <c r="W315" s="31"/>
      <c r="X315" s="31"/>
    </row>
    <row r="316" spans="20:24" x14ac:dyDescent="0.25">
      <c r="T316" s="9"/>
      <c r="U316" s="29"/>
      <c r="V316" s="30"/>
      <c r="W316" s="31"/>
      <c r="X316" s="31"/>
    </row>
    <row r="317" spans="20:24" x14ac:dyDescent="0.25">
      <c r="T317" s="9"/>
      <c r="U317" s="29"/>
      <c r="V317" s="30"/>
      <c r="W317" s="31"/>
      <c r="X317" s="31"/>
    </row>
    <row r="318" spans="20:24" x14ac:dyDescent="0.25">
      <c r="T318" s="9"/>
      <c r="U318" s="29"/>
      <c r="V318" s="30"/>
      <c r="W318" s="31"/>
      <c r="X318" s="31"/>
    </row>
    <row r="319" spans="20:24" x14ac:dyDescent="0.25">
      <c r="T319" s="9"/>
      <c r="U319" s="29"/>
      <c r="V319" s="30"/>
      <c r="W319" s="31"/>
      <c r="X319" s="31"/>
    </row>
    <row r="320" spans="20:24" x14ac:dyDescent="0.25">
      <c r="T320" s="9"/>
      <c r="U320" s="29"/>
      <c r="V320" s="30"/>
      <c r="W320" s="31"/>
      <c r="X320" s="31"/>
    </row>
    <row r="321" spans="20:24" x14ac:dyDescent="0.25">
      <c r="T321" s="9"/>
      <c r="U321" s="29"/>
      <c r="V321" s="30"/>
      <c r="W321" s="31"/>
      <c r="X321" s="31"/>
    </row>
    <row r="322" spans="20:24" x14ac:dyDescent="0.25">
      <c r="T322" s="9"/>
      <c r="U322" s="29"/>
      <c r="V322" s="30"/>
      <c r="W322" s="31"/>
      <c r="X322" s="31"/>
    </row>
    <row r="323" spans="20:24" x14ac:dyDescent="0.25">
      <c r="T323" s="9"/>
      <c r="U323" s="29"/>
      <c r="V323" s="30"/>
      <c r="W323" s="31"/>
      <c r="X323" s="31"/>
    </row>
    <row r="324" spans="20:24" x14ac:dyDescent="0.25">
      <c r="T324" s="9"/>
      <c r="U324" s="29"/>
      <c r="V324" s="30"/>
      <c r="W324" s="31"/>
      <c r="X324" s="31"/>
    </row>
    <row r="325" spans="20:24" x14ac:dyDescent="0.25">
      <c r="T325" s="9"/>
      <c r="U325" s="29"/>
      <c r="V325" s="30"/>
      <c r="W325" s="31"/>
      <c r="X325" s="31"/>
    </row>
    <row r="326" spans="20:24" x14ac:dyDescent="0.25">
      <c r="T326" s="9"/>
      <c r="U326" s="29"/>
      <c r="V326" s="30"/>
      <c r="W326" s="31"/>
      <c r="X326" s="31"/>
    </row>
    <row r="327" spans="20:24" x14ac:dyDescent="0.25">
      <c r="T327" s="9"/>
      <c r="U327" s="29"/>
      <c r="V327" s="30"/>
      <c r="W327" s="31"/>
      <c r="X327" s="31"/>
    </row>
    <row r="328" spans="20:24" x14ac:dyDescent="0.25">
      <c r="T328" s="9"/>
      <c r="U328" s="29"/>
      <c r="V328" s="30"/>
      <c r="W328" s="31"/>
      <c r="X328" s="31"/>
    </row>
    <row r="329" spans="20:24" x14ac:dyDescent="0.25">
      <c r="T329" s="9"/>
      <c r="U329" s="29"/>
      <c r="V329" s="30"/>
      <c r="W329" s="31"/>
      <c r="X329" s="31"/>
    </row>
    <row r="330" spans="20:24" x14ac:dyDescent="0.25">
      <c r="T330" s="9"/>
      <c r="U330" s="29"/>
      <c r="V330" s="30"/>
      <c r="W330" s="31"/>
      <c r="X330" s="31"/>
    </row>
    <row r="331" spans="20:24" x14ac:dyDescent="0.25">
      <c r="T331" s="9"/>
      <c r="U331" s="29"/>
      <c r="V331" s="30"/>
      <c r="W331" s="31"/>
      <c r="X331" s="31"/>
    </row>
    <row r="332" spans="20:24" x14ac:dyDescent="0.25">
      <c r="T332" s="9"/>
      <c r="U332" s="29"/>
      <c r="V332" s="30"/>
      <c r="W332" s="31"/>
      <c r="X332" s="31"/>
    </row>
    <row r="333" spans="20:24" x14ac:dyDescent="0.25">
      <c r="T333" s="9"/>
      <c r="U333" s="29"/>
      <c r="V333" s="30"/>
      <c r="W333" s="31"/>
      <c r="X333" s="31"/>
    </row>
    <row r="334" spans="20:24" x14ac:dyDescent="0.25">
      <c r="T334" s="9"/>
      <c r="U334" s="29"/>
      <c r="V334" s="30"/>
      <c r="W334" s="31"/>
      <c r="X334" s="31"/>
    </row>
    <row r="335" spans="20:24" x14ac:dyDescent="0.25">
      <c r="T335" s="9"/>
      <c r="U335" s="29"/>
      <c r="V335" s="30"/>
      <c r="W335" s="31"/>
      <c r="X335" s="31"/>
    </row>
    <row r="336" spans="20:24" x14ac:dyDescent="0.25">
      <c r="T336" s="9"/>
      <c r="U336" s="29"/>
      <c r="V336" s="30"/>
      <c r="W336" s="31"/>
      <c r="X336" s="31"/>
    </row>
    <row r="337" spans="20:24" x14ac:dyDescent="0.25">
      <c r="T337" s="9"/>
      <c r="U337" s="29"/>
      <c r="V337" s="30"/>
      <c r="W337" s="31"/>
      <c r="X337" s="31"/>
    </row>
    <row r="338" spans="20:24" x14ac:dyDescent="0.25">
      <c r="T338" s="9"/>
      <c r="U338" s="29"/>
      <c r="V338" s="30"/>
      <c r="W338" s="31"/>
      <c r="X338" s="31"/>
    </row>
    <row r="339" spans="20:24" x14ac:dyDescent="0.25">
      <c r="T339" s="9"/>
      <c r="U339" s="29"/>
      <c r="V339" s="30"/>
      <c r="W339" s="31"/>
      <c r="X339" s="31"/>
    </row>
    <row r="340" spans="20:24" x14ac:dyDescent="0.25">
      <c r="T340" s="9"/>
      <c r="U340" s="29"/>
      <c r="V340" s="30"/>
      <c r="W340" s="31"/>
      <c r="X340" s="31"/>
    </row>
    <row r="341" spans="20:24" x14ac:dyDescent="0.25">
      <c r="T341" s="9"/>
      <c r="U341" s="29"/>
      <c r="V341" s="30"/>
      <c r="W341" s="31"/>
      <c r="X341" s="31"/>
    </row>
    <row r="342" spans="20:24" x14ac:dyDescent="0.25">
      <c r="T342" s="9"/>
      <c r="U342" s="29"/>
      <c r="V342" s="30"/>
      <c r="W342" s="31"/>
      <c r="X342" s="31"/>
    </row>
    <row r="343" spans="20:24" x14ac:dyDescent="0.25">
      <c r="T343" s="9"/>
      <c r="U343" s="29"/>
      <c r="V343" s="30"/>
      <c r="W343" s="31"/>
      <c r="X343" s="31"/>
    </row>
    <row r="344" spans="20:24" x14ac:dyDescent="0.25">
      <c r="T344" s="9"/>
      <c r="U344" s="29"/>
      <c r="V344" s="30"/>
      <c r="W344" s="31"/>
      <c r="X344" s="31"/>
    </row>
    <row r="345" spans="20:24" x14ac:dyDescent="0.25">
      <c r="T345" s="9"/>
      <c r="U345" s="29"/>
      <c r="V345" s="30"/>
      <c r="W345" s="31"/>
      <c r="X345" s="31"/>
    </row>
    <row r="346" spans="20:24" x14ac:dyDescent="0.25">
      <c r="T346" s="9"/>
      <c r="U346" s="29"/>
      <c r="V346" s="30"/>
      <c r="W346" s="31"/>
      <c r="X346" s="31"/>
    </row>
    <row r="347" spans="20:24" x14ac:dyDescent="0.25">
      <c r="T347" s="9"/>
      <c r="U347" s="29"/>
      <c r="V347" s="30"/>
      <c r="W347" s="31"/>
      <c r="X347" s="31"/>
    </row>
    <row r="348" spans="20:24" x14ac:dyDescent="0.25">
      <c r="T348" s="9"/>
      <c r="U348" s="29"/>
      <c r="V348" s="30"/>
      <c r="W348" s="31"/>
      <c r="X348" s="31"/>
    </row>
    <row r="349" spans="20:24" x14ac:dyDescent="0.25">
      <c r="T349" s="9"/>
      <c r="U349" s="29"/>
      <c r="V349" s="30"/>
      <c r="W349" s="31"/>
      <c r="X349" s="31"/>
    </row>
    <row r="350" spans="20:24" x14ac:dyDescent="0.25">
      <c r="T350" s="9"/>
      <c r="U350" s="29"/>
      <c r="V350" s="30"/>
      <c r="W350" s="31"/>
      <c r="X350" s="31"/>
    </row>
    <row r="351" spans="20:24" x14ac:dyDescent="0.25">
      <c r="T351" s="9"/>
      <c r="U351" s="29"/>
      <c r="V351" s="30"/>
      <c r="W351" s="31"/>
      <c r="X351" s="31"/>
    </row>
    <row r="352" spans="20:24" x14ac:dyDescent="0.25">
      <c r="T352" s="9"/>
      <c r="U352" s="29"/>
      <c r="V352" s="30"/>
      <c r="W352" s="31"/>
      <c r="X352" s="31"/>
    </row>
    <row r="353" spans="20:24" x14ac:dyDescent="0.25">
      <c r="T353" s="9"/>
      <c r="U353" s="29"/>
      <c r="V353" s="30"/>
      <c r="W353" s="31"/>
      <c r="X353" s="31"/>
    </row>
    <row r="354" spans="20:24" x14ac:dyDescent="0.25">
      <c r="T354" s="9"/>
      <c r="U354" s="29"/>
      <c r="V354" s="30"/>
      <c r="W354" s="31"/>
      <c r="X354" s="31"/>
    </row>
    <row r="355" spans="20:24" x14ac:dyDescent="0.25">
      <c r="T355" s="9"/>
      <c r="U355" s="29"/>
      <c r="V355" s="30"/>
      <c r="W355" s="31"/>
      <c r="X355" s="31"/>
    </row>
    <row r="356" spans="20:24" x14ac:dyDescent="0.25">
      <c r="T356" s="9"/>
      <c r="U356" s="29"/>
      <c r="V356" s="30"/>
      <c r="W356" s="31"/>
      <c r="X356" s="31"/>
    </row>
    <row r="357" spans="20:24" x14ac:dyDescent="0.25">
      <c r="T357" s="9"/>
      <c r="U357" s="29"/>
      <c r="V357" s="30"/>
      <c r="W357" s="31"/>
      <c r="X357" s="31"/>
    </row>
    <row r="358" spans="20:24" x14ac:dyDescent="0.25">
      <c r="T358" s="9"/>
      <c r="U358" s="29"/>
      <c r="V358" s="30"/>
      <c r="W358" s="31"/>
      <c r="X358" s="31"/>
    </row>
    <row r="359" spans="20:24" x14ac:dyDescent="0.25">
      <c r="T359" s="9"/>
      <c r="U359" s="29"/>
      <c r="V359" s="30"/>
      <c r="W359" s="31"/>
      <c r="X359" s="31"/>
    </row>
    <row r="360" spans="20:24" x14ac:dyDescent="0.25">
      <c r="T360" s="9"/>
      <c r="U360" s="29"/>
      <c r="V360" s="30"/>
      <c r="W360" s="31"/>
      <c r="X360" s="31"/>
    </row>
    <row r="361" spans="20:24" x14ac:dyDescent="0.25">
      <c r="T361" s="9"/>
      <c r="U361" s="29"/>
      <c r="V361" s="30"/>
      <c r="W361" s="31"/>
      <c r="X361" s="31"/>
    </row>
    <row r="362" spans="20:24" x14ac:dyDescent="0.25">
      <c r="T362" s="9"/>
      <c r="U362" s="29"/>
      <c r="V362" s="30"/>
      <c r="W362" s="31"/>
      <c r="X362" s="31"/>
    </row>
    <row r="363" spans="20:24" x14ac:dyDescent="0.25">
      <c r="T363" s="9"/>
      <c r="U363" s="29"/>
      <c r="V363" s="30"/>
      <c r="W363" s="31"/>
      <c r="X363" s="31"/>
    </row>
    <row r="364" spans="20:24" x14ac:dyDescent="0.25">
      <c r="T364" s="9"/>
      <c r="U364" s="29"/>
      <c r="V364" s="30"/>
      <c r="W364" s="31"/>
      <c r="X364" s="31"/>
    </row>
    <row r="365" spans="20:24" x14ac:dyDescent="0.25">
      <c r="T365" s="9"/>
      <c r="U365" s="29"/>
      <c r="V365" s="30"/>
      <c r="W365" s="31"/>
      <c r="X365" s="31"/>
    </row>
    <row r="366" spans="20:24" x14ac:dyDescent="0.25">
      <c r="T366" s="9"/>
      <c r="U366" s="29"/>
      <c r="V366" s="30"/>
      <c r="W366" s="31"/>
      <c r="X366" s="31"/>
    </row>
    <row r="367" spans="20:24" x14ac:dyDescent="0.25">
      <c r="T367" s="9"/>
      <c r="U367" s="29"/>
      <c r="V367" s="30"/>
      <c r="W367" s="31"/>
      <c r="X367" s="31"/>
    </row>
    <row r="368" spans="20:24" x14ac:dyDescent="0.25">
      <c r="T368" s="9"/>
      <c r="U368" s="29"/>
      <c r="V368" s="30"/>
      <c r="W368" s="31"/>
      <c r="X368" s="31"/>
    </row>
    <row r="369" spans="20:24" x14ac:dyDescent="0.25">
      <c r="T369" s="9"/>
      <c r="U369" s="29"/>
      <c r="V369" s="30"/>
      <c r="W369" s="31"/>
      <c r="X369" s="31"/>
    </row>
    <row r="370" spans="20:24" x14ac:dyDescent="0.25">
      <c r="T370" s="9"/>
      <c r="U370" s="29"/>
      <c r="V370" s="30"/>
      <c r="W370" s="31"/>
      <c r="X370" s="31"/>
    </row>
    <row r="371" spans="20:24" x14ac:dyDescent="0.25">
      <c r="T371" s="9"/>
      <c r="U371" s="29"/>
      <c r="V371" s="30"/>
      <c r="W371" s="31"/>
      <c r="X371" s="31"/>
    </row>
    <row r="372" spans="20:24" x14ac:dyDescent="0.25">
      <c r="T372" s="9"/>
      <c r="U372" s="29"/>
      <c r="V372" s="30"/>
      <c r="W372" s="31"/>
      <c r="X372" s="31"/>
    </row>
    <row r="373" spans="20:24" x14ac:dyDescent="0.25">
      <c r="T373" s="9"/>
      <c r="U373" s="29"/>
      <c r="V373" s="30"/>
      <c r="W373" s="31"/>
      <c r="X373" s="31"/>
    </row>
    <row r="374" spans="20:24" x14ac:dyDescent="0.25">
      <c r="T374" s="9"/>
      <c r="U374" s="29"/>
      <c r="V374" s="30"/>
      <c r="W374" s="31"/>
      <c r="X374" s="31"/>
    </row>
    <row r="375" spans="20:24" x14ac:dyDescent="0.25">
      <c r="T375" s="9"/>
      <c r="U375" s="29"/>
      <c r="V375" s="30"/>
      <c r="W375" s="31"/>
      <c r="X375" s="31"/>
    </row>
    <row r="376" spans="20:24" x14ac:dyDescent="0.25">
      <c r="T376" s="9"/>
      <c r="U376" s="29"/>
      <c r="V376" s="30"/>
      <c r="W376" s="31"/>
      <c r="X376" s="31"/>
    </row>
    <row r="377" spans="20:24" x14ac:dyDescent="0.25">
      <c r="T377" s="9"/>
      <c r="U377" s="29"/>
      <c r="V377" s="30"/>
      <c r="W377" s="31"/>
      <c r="X377" s="31"/>
    </row>
    <row r="378" spans="20:24" x14ac:dyDescent="0.25">
      <c r="T378" s="9"/>
      <c r="U378" s="29"/>
      <c r="V378" s="30"/>
      <c r="W378" s="31"/>
      <c r="X378" s="31"/>
    </row>
    <row r="379" spans="20:24" x14ac:dyDescent="0.25">
      <c r="T379" s="9"/>
      <c r="U379" s="29"/>
      <c r="V379" s="30"/>
      <c r="W379" s="31"/>
      <c r="X379" s="31"/>
    </row>
    <row r="380" spans="20:24" x14ac:dyDescent="0.25">
      <c r="T380" s="9"/>
      <c r="U380" s="29"/>
      <c r="V380" s="30"/>
      <c r="W380" s="31"/>
      <c r="X380" s="31"/>
    </row>
    <row r="381" spans="20:24" x14ac:dyDescent="0.25">
      <c r="T381" s="9"/>
      <c r="U381" s="29"/>
      <c r="V381" s="30"/>
      <c r="W381" s="31"/>
      <c r="X381" s="31"/>
    </row>
    <row r="382" spans="20:24" x14ac:dyDescent="0.25">
      <c r="T382" s="9"/>
      <c r="U382" s="29"/>
      <c r="V382" s="30"/>
      <c r="W382" s="31"/>
      <c r="X382" s="31"/>
    </row>
    <row r="383" spans="20:24" x14ac:dyDescent="0.25">
      <c r="T383" s="9"/>
      <c r="U383" s="29"/>
      <c r="V383" s="30"/>
      <c r="W383" s="31"/>
      <c r="X383" s="31"/>
    </row>
    <row r="384" spans="20:24" x14ac:dyDescent="0.25">
      <c r="T384" s="9"/>
      <c r="U384" s="29"/>
      <c r="V384" s="30"/>
      <c r="W384" s="31"/>
      <c r="X384" s="31"/>
    </row>
    <row r="385" spans="20:24" x14ac:dyDescent="0.25">
      <c r="T385" s="9"/>
      <c r="U385" s="29"/>
      <c r="V385" s="30"/>
      <c r="W385" s="31"/>
      <c r="X385" s="31"/>
    </row>
    <row r="386" spans="20:24" x14ac:dyDescent="0.25">
      <c r="T386" s="9"/>
      <c r="U386" s="29"/>
      <c r="V386" s="30"/>
      <c r="W386" s="31"/>
      <c r="X386" s="31"/>
    </row>
    <row r="387" spans="20:24" x14ac:dyDescent="0.25">
      <c r="T387" s="9"/>
      <c r="U387" s="29"/>
      <c r="V387" s="30"/>
      <c r="W387" s="31"/>
      <c r="X387" s="31"/>
    </row>
    <row r="388" spans="20:24" x14ac:dyDescent="0.25">
      <c r="T388" s="9"/>
      <c r="U388" s="29"/>
      <c r="V388" s="30"/>
      <c r="W388" s="31"/>
      <c r="X388" s="31"/>
    </row>
    <row r="389" spans="20:24" x14ac:dyDescent="0.25">
      <c r="T389" s="9"/>
      <c r="U389" s="29"/>
      <c r="V389" s="30"/>
      <c r="W389" s="31"/>
      <c r="X389" s="31"/>
    </row>
  </sheetData>
  <sortState ref="CJ30:CQ32">
    <sortCondition ref="CM3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Smooth Curves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</dc:creator>
  <cp:lastModifiedBy>Doug</cp:lastModifiedBy>
  <cp:lastPrinted>2016-02-10T01:38:22Z</cp:lastPrinted>
  <dcterms:created xsi:type="dcterms:W3CDTF">2016-02-03T01:35:42Z</dcterms:created>
  <dcterms:modified xsi:type="dcterms:W3CDTF">2016-03-19T21:35:11Z</dcterms:modified>
</cp:coreProperties>
</file>